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ониколь Лай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P43" i="1"/>
  <c r="R42" i="1"/>
  <c r="P42" i="1"/>
  <c r="L41" i="1"/>
  <c r="N41" i="1" s="1"/>
  <c r="O41" i="1" s="1"/>
  <c r="K41" i="1"/>
  <c r="K40" i="1"/>
  <c r="L40" i="1" s="1"/>
  <c r="N40" i="1" s="1"/>
  <c r="O40" i="1" s="1"/>
  <c r="K39" i="1"/>
  <c r="L39" i="1" s="1"/>
  <c r="N39" i="1" s="1"/>
  <c r="O39" i="1" s="1"/>
  <c r="K38" i="1"/>
  <c r="L38" i="1" s="1"/>
  <c r="N38" i="1" s="1"/>
  <c r="O38" i="1" s="1"/>
  <c r="L37" i="1"/>
  <c r="N37" i="1" s="1"/>
  <c r="O37" i="1" s="1"/>
  <c r="K37" i="1"/>
  <c r="K36" i="1"/>
  <c r="L36" i="1" s="1"/>
  <c r="N36" i="1" s="1"/>
  <c r="O36" i="1" s="1"/>
  <c r="K35" i="1"/>
  <c r="L35" i="1" s="1"/>
  <c r="N35" i="1" s="1"/>
  <c r="O35" i="1" s="1"/>
  <c r="K34" i="1"/>
  <c r="L34" i="1" s="1"/>
  <c r="N34" i="1" s="1"/>
  <c r="O34" i="1" s="1"/>
  <c r="L33" i="1"/>
  <c r="N33" i="1" s="1"/>
  <c r="O33" i="1" s="1"/>
  <c r="K33" i="1"/>
  <c r="Q32" i="1"/>
  <c r="R32" i="1" s="1"/>
  <c r="K32" i="1"/>
  <c r="L32" i="1" s="1"/>
  <c r="N32" i="1" s="1"/>
  <c r="O32" i="1" s="1"/>
  <c r="R31" i="1"/>
  <c r="K31" i="1"/>
  <c r="L31" i="1" s="1"/>
  <c r="P31" i="1" s="1"/>
  <c r="L30" i="1"/>
  <c r="N30" i="1" s="1"/>
  <c r="O30" i="1" s="1"/>
  <c r="K30" i="1"/>
  <c r="K29" i="1"/>
  <c r="L29" i="1" s="1"/>
  <c r="N29" i="1" s="1"/>
  <c r="O29" i="1" s="1"/>
  <c r="K28" i="1"/>
  <c r="L28" i="1" s="1"/>
  <c r="N28" i="1" s="1"/>
  <c r="O28" i="1" s="1"/>
  <c r="K27" i="1"/>
  <c r="L27" i="1" s="1"/>
  <c r="N27" i="1" s="1"/>
  <c r="O27" i="1" s="1"/>
  <c r="L26" i="1"/>
  <c r="N26" i="1" s="1"/>
  <c r="O26" i="1" s="1"/>
  <c r="K26" i="1"/>
  <c r="K25" i="1"/>
  <c r="L25" i="1" s="1"/>
  <c r="N25" i="1" s="1"/>
  <c r="O25" i="1" s="1"/>
  <c r="K24" i="1"/>
  <c r="L24" i="1" s="1"/>
  <c r="N24" i="1" s="1"/>
  <c r="O24" i="1" s="1"/>
  <c r="K23" i="1"/>
  <c r="L23" i="1" s="1"/>
  <c r="N23" i="1" s="1"/>
  <c r="O23" i="1" s="1"/>
  <c r="L22" i="1"/>
  <c r="N22" i="1" s="1"/>
  <c r="O22" i="1" s="1"/>
  <c r="K22" i="1"/>
  <c r="Q21" i="1"/>
  <c r="R21" i="1" s="1"/>
  <c r="K21" i="1"/>
  <c r="L21" i="1" s="1"/>
  <c r="R20" i="1"/>
  <c r="K20" i="1"/>
  <c r="L20" i="1" s="1"/>
  <c r="P20" i="1" s="1"/>
  <c r="L19" i="1"/>
  <c r="N19" i="1" s="1"/>
  <c r="O19" i="1" s="1"/>
  <c r="K19" i="1"/>
  <c r="L18" i="1"/>
  <c r="N18" i="1" s="1"/>
  <c r="O18" i="1" s="1"/>
  <c r="K18" i="1"/>
  <c r="K17" i="1"/>
  <c r="L17" i="1" s="1"/>
  <c r="N17" i="1" s="1"/>
  <c r="O17" i="1" s="1"/>
  <c r="N16" i="1"/>
  <c r="O16" i="1" s="1"/>
  <c r="K16" i="1"/>
  <c r="L16" i="1" s="1"/>
  <c r="L15" i="1"/>
  <c r="N15" i="1" s="1"/>
  <c r="O15" i="1" s="1"/>
  <c r="K15" i="1"/>
  <c r="L14" i="1"/>
  <c r="N14" i="1" s="1"/>
  <c r="O14" i="1" s="1"/>
  <c r="K14" i="1"/>
  <c r="K13" i="1"/>
  <c r="L13" i="1" s="1"/>
  <c r="N13" i="1" s="1"/>
  <c r="O13" i="1" s="1"/>
  <c r="K12" i="1"/>
  <c r="L12" i="1" s="1"/>
  <c r="N12" i="1" s="1"/>
  <c r="O12" i="1" s="1"/>
  <c r="L11" i="1"/>
  <c r="N11" i="1" s="1"/>
  <c r="O11" i="1" s="1"/>
  <c r="K11" i="1"/>
  <c r="Q10" i="1"/>
  <c r="Q11" i="1" s="1"/>
  <c r="K10" i="1"/>
  <c r="L10" i="1" s="1"/>
  <c r="R9" i="1"/>
  <c r="K9" i="1"/>
  <c r="L9" i="1" s="1"/>
  <c r="P9" i="1" s="1"/>
  <c r="R8" i="1"/>
  <c r="L8" i="1"/>
  <c r="P8" i="1" s="1"/>
  <c r="K8" i="1"/>
  <c r="R7" i="1"/>
  <c r="P7" i="1"/>
  <c r="K7" i="1"/>
  <c r="L7" i="1" s="1"/>
  <c r="N7" i="1" s="1"/>
  <c r="O7" i="1" s="1"/>
  <c r="R6" i="1"/>
  <c r="K6" i="1"/>
  <c r="L6" i="1" s="1"/>
  <c r="N21" i="1" l="1"/>
  <c r="O21" i="1" s="1"/>
  <c r="P21" i="1"/>
  <c r="N10" i="1"/>
  <c r="O10" i="1" s="1"/>
  <c r="P10" i="1"/>
  <c r="Q12" i="1"/>
  <c r="P11" i="1"/>
  <c r="R11" i="1"/>
  <c r="N6" i="1"/>
  <c r="O6" i="1" s="1"/>
  <c r="P6" i="1"/>
  <c r="Q33" i="1"/>
  <c r="N8" i="1"/>
  <c r="O8" i="1" s="1"/>
  <c r="N9" i="1"/>
  <c r="O9" i="1" s="1"/>
  <c r="N20" i="1"/>
  <c r="O20" i="1" s="1"/>
  <c r="R10" i="1"/>
  <c r="N31" i="1"/>
  <c r="O31" i="1" s="1"/>
  <c r="Q22" i="1"/>
  <c r="P32" i="1"/>
  <c r="Q34" i="1" l="1"/>
  <c r="P33" i="1"/>
  <c r="R33" i="1"/>
  <c r="P12" i="1"/>
  <c r="Q13" i="1"/>
  <c r="R12" i="1"/>
  <c r="Q23" i="1"/>
  <c r="P22" i="1"/>
  <c r="R22" i="1"/>
  <c r="R13" i="1" l="1"/>
  <c r="Q14" i="1"/>
  <c r="P13" i="1"/>
  <c r="Q35" i="1"/>
  <c r="P34" i="1"/>
  <c r="R34" i="1"/>
  <c r="Q24" i="1"/>
  <c r="P23" i="1"/>
  <c r="R23" i="1"/>
  <c r="R35" i="1" l="1"/>
  <c r="Q36" i="1"/>
  <c r="P35" i="1"/>
  <c r="R24" i="1"/>
  <c r="Q25" i="1"/>
  <c r="P24" i="1"/>
  <c r="P14" i="1"/>
  <c r="Q15" i="1"/>
  <c r="R14" i="1"/>
  <c r="Q16" i="1" l="1"/>
  <c r="P15" i="1"/>
  <c r="R15" i="1"/>
  <c r="R36" i="1"/>
  <c r="P36" i="1"/>
  <c r="Q37" i="1"/>
  <c r="R25" i="1"/>
  <c r="Q26" i="1"/>
  <c r="P25" i="1"/>
  <c r="Q17" i="1" l="1"/>
  <c r="R16" i="1"/>
  <c r="P16" i="1"/>
  <c r="Q27" i="1"/>
  <c r="P26" i="1"/>
  <c r="R26" i="1"/>
  <c r="Q38" i="1"/>
  <c r="P37" i="1"/>
  <c r="R37" i="1"/>
  <c r="R17" i="1" l="1"/>
  <c r="Q18" i="1"/>
  <c r="P17" i="1"/>
  <c r="Q28" i="1"/>
  <c r="P27" i="1"/>
  <c r="R27" i="1"/>
  <c r="Q39" i="1"/>
  <c r="P38" i="1"/>
  <c r="R38" i="1"/>
  <c r="R18" i="1" l="1"/>
  <c r="Q19" i="1"/>
  <c r="P18" i="1"/>
  <c r="R28" i="1"/>
  <c r="Q30" i="1"/>
  <c r="Q29" i="1"/>
  <c r="P28" i="1"/>
  <c r="Q40" i="1"/>
  <c r="R39" i="1"/>
  <c r="P39" i="1"/>
  <c r="R29" i="1" l="1"/>
  <c r="P29" i="1"/>
  <c r="P19" i="1"/>
  <c r="R19" i="1"/>
  <c r="P30" i="1"/>
  <c r="R30" i="1"/>
  <c r="R40" i="1"/>
  <c r="P40" i="1"/>
  <c r="Q41" i="1"/>
  <c r="R41" i="1" l="1"/>
  <c r="P41" i="1"/>
</calcChain>
</file>

<file path=xl/sharedStrings.xml><?xml version="1.0" encoding="utf-8"?>
<sst xmlns="http://schemas.openxmlformats.org/spreadsheetml/2006/main" count="82" uniqueCount="45">
  <si>
    <t xml:space="preserve">Наш адрес
454080, Россия, г. Челябинск, ул. Марченко, 29                                                                                   
Телефон в Челябинске
 + 7 (351) 200-34-46 </t>
  </si>
  <si>
    <t xml:space="preserve"> Точную цену и условия приобретения необходимо уточнять по телефонам (+7 351) 200-34-46 </t>
  </si>
  <si>
    <t>Цена на 01.05.2018</t>
  </si>
  <si>
    <t>Прайс-лист на теплоизоляционные материалы производства компании ТехноНИКОЛЬ</t>
  </si>
  <si>
    <t>Наименование продукции</t>
  </si>
  <si>
    <t>ЕКН</t>
  </si>
  <si>
    <t>Длина, мм</t>
  </si>
  <si>
    <t>Ширина, мм</t>
  </si>
  <si>
    <t>Толщина, мм</t>
  </si>
  <si>
    <r>
      <t>ТИП</t>
    </r>
    <r>
      <rPr>
        <b/>
        <vertAlign val="superscript"/>
        <sz val="14"/>
        <rFont val="Arial"/>
        <family val="2"/>
        <charset val="204"/>
      </rPr>
      <t>4</t>
    </r>
  </si>
  <si>
    <t>Минимальный объем партии,м3 (кратно поддону)</t>
  </si>
  <si>
    <t>Количество в пачке</t>
  </si>
  <si>
    <t>Количество в поддоне,</t>
  </si>
  <si>
    <t>Норма загрузки в фуру, объемом, куб.м.</t>
  </si>
  <si>
    <r>
      <t>Стоимость с НДС, руб./м</t>
    </r>
    <r>
      <rPr>
        <b/>
        <sz val="14"/>
        <rFont val="Calibri"/>
        <family val="2"/>
        <charset val="204"/>
      </rPr>
      <t>³</t>
    </r>
  </si>
  <si>
    <t>Плит, шт</t>
  </si>
  <si>
    <r>
      <t>м</t>
    </r>
    <r>
      <rPr>
        <b/>
        <vertAlign val="superscript"/>
        <sz val="14"/>
        <rFont val="Arial"/>
        <family val="2"/>
        <charset val="204"/>
      </rPr>
      <t>2</t>
    </r>
  </si>
  <si>
    <r>
      <t>м</t>
    </r>
    <r>
      <rPr>
        <b/>
        <vertAlign val="superscript"/>
        <sz val="14"/>
        <rFont val="Arial"/>
        <family val="2"/>
        <charset val="204"/>
      </rPr>
      <t>3</t>
    </r>
  </si>
  <si>
    <t>Пачек, шт</t>
  </si>
  <si>
    <r>
      <t>92 м</t>
    </r>
    <r>
      <rPr>
        <b/>
        <vertAlign val="superscript"/>
        <sz val="14"/>
        <rFont val="Arial"/>
        <family val="2"/>
        <charset val="204"/>
      </rPr>
      <t>3</t>
    </r>
  </si>
  <si>
    <t>Упаковка</t>
  </si>
  <si>
    <r>
      <t>м</t>
    </r>
    <r>
      <rPr>
        <b/>
        <vertAlign val="superscript"/>
        <sz val="14"/>
        <color indexed="10"/>
        <rFont val="Arial"/>
        <family val="2"/>
        <charset val="204"/>
      </rPr>
      <t>3</t>
    </r>
  </si>
  <si>
    <r>
      <t>м</t>
    </r>
    <r>
      <rPr>
        <b/>
        <vertAlign val="superscript"/>
        <sz val="24"/>
        <rFont val="Arial"/>
        <family val="2"/>
        <charset val="204"/>
      </rPr>
      <t>2</t>
    </r>
  </si>
  <si>
    <t>РОКЛАЙТ</t>
  </si>
  <si>
    <t>А</t>
  </si>
  <si>
    <r>
      <t xml:space="preserve">ТУ 5762-049-17925162-2006 </t>
    </r>
    <r>
      <rPr>
        <sz val="12"/>
        <rFont val="Arial"/>
        <family val="2"/>
        <charset val="204"/>
      </rPr>
      <t>Ненагружаемые конструкции, каркасные конструкциии.</t>
    </r>
    <r>
      <rPr>
        <sz val="14"/>
        <rFont val="Arial"/>
        <family val="2"/>
        <charset val="204"/>
      </rPr>
      <t xml:space="preserve">     </t>
    </r>
    <r>
      <rPr>
        <b/>
        <sz val="14"/>
        <color indexed="10"/>
        <rFont val="Arial"/>
        <family val="2"/>
        <charset val="204"/>
      </rPr>
      <t>Средняя плотность 33 кг/м3</t>
    </r>
    <r>
      <rPr>
        <b/>
        <sz val="14"/>
        <color indexed="10"/>
        <rFont val="Arial"/>
        <family val="2"/>
        <charset val="204"/>
      </rPr>
      <t xml:space="preserve"> </t>
    </r>
  </si>
  <si>
    <t>ТЕХНОЛАЙТ ЭКСТРА</t>
  </si>
  <si>
    <r>
      <t xml:space="preserve">ТУ 5762-010-74182181-2012 </t>
    </r>
    <r>
      <rPr>
        <sz val="12"/>
        <rFont val="Arial"/>
        <family val="2"/>
        <charset val="204"/>
      </rPr>
      <t xml:space="preserve">Ненагружаемые конструкции, каркасные конструкциии.   </t>
    </r>
    <r>
      <rPr>
        <sz val="14"/>
        <rFont val="Arial"/>
        <family val="2"/>
        <charset val="204"/>
      </rPr>
      <t xml:space="preserve">             </t>
    </r>
    <r>
      <rPr>
        <sz val="14"/>
        <color indexed="10"/>
        <rFont val="Arial"/>
        <family val="2"/>
        <charset val="204"/>
      </rPr>
      <t xml:space="preserve"> </t>
    </r>
    <r>
      <rPr>
        <b/>
        <sz val="14"/>
        <color indexed="10"/>
        <rFont val="Arial"/>
        <family val="2"/>
        <charset val="204"/>
      </rPr>
      <t xml:space="preserve">Средняя плотность 33  кг/м3 </t>
    </r>
    <r>
      <rPr>
        <b/>
        <sz val="14"/>
        <color indexed="10"/>
        <rFont val="Arial"/>
        <family val="2"/>
        <charset val="204"/>
      </rPr>
      <t>(Отгрузка на поддонах)</t>
    </r>
  </si>
  <si>
    <t>С</t>
  </si>
  <si>
    <t>ТЕХНОЛАЙТ ОПТИМА</t>
  </si>
  <si>
    <r>
      <t xml:space="preserve">ТУ 5762-010-74182181-2012  </t>
    </r>
    <r>
      <rPr>
        <sz val="12"/>
        <rFont val="Arial"/>
        <family val="2"/>
        <charset val="204"/>
      </rPr>
      <t>Ненагружаемые конструкции, каркасные конструкциии.</t>
    </r>
    <r>
      <rPr>
        <sz val="14"/>
        <rFont val="Arial"/>
        <family val="2"/>
        <charset val="204"/>
      </rPr>
      <t xml:space="preserve">                 </t>
    </r>
    <r>
      <rPr>
        <b/>
        <sz val="14"/>
        <color indexed="10"/>
        <rFont val="Arial"/>
        <family val="2"/>
        <charset val="204"/>
      </rPr>
      <t>Средняя плотность 35  кг/м3 (Отгрузка на поддонах)</t>
    </r>
  </si>
  <si>
    <t>ТЕХНОБЛОК СТАНДАРТ</t>
  </si>
  <si>
    <r>
      <t xml:space="preserve">ТУ 5762-010-74182181-2012 </t>
    </r>
    <r>
      <rPr>
        <sz val="12"/>
        <rFont val="Arial"/>
        <family val="2"/>
        <charset val="204"/>
      </rPr>
      <t>Средний слой в слоистых кладках.</t>
    </r>
    <r>
      <rPr>
        <sz val="14"/>
        <rFont val="Arial"/>
        <family val="2"/>
        <charset val="204"/>
      </rPr>
      <t xml:space="preserve">                                            </t>
    </r>
    <r>
      <rPr>
        <b/>
        <sz val="14"/>
        <color indexed="10"/>
        <rFont val="Arial"/>
        <family val="2"/>
        <charset val="204"/>
      </rPr>
      <t>Средняя плотность 45 кг/м3 (Отгрузка на поддонах)</t>
    </r>
  </si>
  <si>
    <t>ТЕХНОАКУСТИК</t>
  </si>
  <si>
    <t>376358</t>
  </si>
  <si>
    <t>Плотность 40кг/м3</t>
  </si>
  <si>
    <t>376359</t>
  </si>
  <si>
    <t>Примечание:</t>
  </si>
  <si>
    <t>1.       Цена указана без учета стоимости доставки.</t>
  </si>
  <si>
    <t>2.       Счет считается действительным к оплате в течение 3-х банковских дней.</t>
  </si>
  <si>
    <t>3.       Возможно изготовление нестандартных размеров по согласованию с ОКС.</t>
  </si>
  <si>
    <r>
      <t xml:space="preserve">4.       Тип продукта указывает на ориентировочный </t>
    </r>
    <r>
      <rPr>
        <u/>
        <sz val="14"/>
        <rFont val="Arial"/>
        <family val="2"/>
        <charset val="204"/>
      </rPr>
      <t>максимальный</t>
    </r>
    <r>
      <rPr>
        <sz val="14"/>
        <rFont val="Arial"/>
        <family val="2"/>
        <charset val="204"/>
      </rPr>
      <t xml:space="preserve"> срок поставки с момента размещения заказа.</t>
    </r>
  </si>
  <si>
    <r>
      <t xml:space="preserve">А - отгрузка в течение 24 часов (заявки принимаются в любом количестве,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).</t>
    </r>
  </si>
  <si>
    <r>
      <t xml:space="preserve">Б - отгрузка в течение 72 часов (заявки принимаются в любом количестве,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).</t>
    </r>
  </si>
  <si>
    <r>
      <t xml:space="preserve">С - отгрузка в течение 7 дней (заявки принимаются в объеме не менее 10 тонн, </t>
    </r>
    <r>
      <rPr>
        <sz val="14"/>
        <color indexed="10"/>
        <rFont val="Arial"/>
        <family val="2"/>
        <charset val="204"/>
      </rPr>
      <t>кратно поддону</t>
    </r>
    <r>
      <rPr>
        <sz val="14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</si>
</sst>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0.0000"/>
    <numFmt numFmtId="167" formatCode="#,##0.0000"/>
  </numFmts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rgb="FFFF0000"/>
      <name val="Arial"/>
      <family val="2"/>
      <charset val="204"/>
    </font>
    <font>
      <b/>
      <vertAlign val="superscript"/>
      <sz val="14"/>
      <color indexed="10"/>
      <name val="Arial"/>
      <family val="2"/>
      <charset val="204"/>
    </font>
    <font>
      <b/>
      <sz val="24"/>
      <name val="Arial"/>
      <family val="2"/>
      <charset val="204"/>
    </font>
    <font>
      <b/>
      <vertAlign val="superscript"/>
      <sz val="24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color rgb="FFFF00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4" xfId="0" applyBorder="1"/>
    <xf numFmtId="0" fontId="6" fillId="0" borderId="0" xfId="1" applyNumberFormat="1" applyFont="1" applyAlignment="1">
      <alignment horizontal="left"/>
    </xf>
    <xf numFmtId="0" fontId="7" fillId="0" borderId="0" xfId="1" applyNumberFormat="1" applyFont="1"/>
    <xf numFmtId="0" fontId="6" fillId="0" borderId="0" xfId="1" applyNumberFormat="1" applyFont="1"/>
    <xf numFmtId="0" fontId="7" fillId="0" borderId="5" xfId="1" applyNumberFormat="1" applyFont="1" applyBorder="1" applyAlignment="1"/>
    <xf numFmtId="164" fontId="8" fillId="0" borderId="5" xfId="1" applyNumberFormat="1" applyFont="1" applyBorder="1" applyAlignment="1"/>
    <xf numFmtId="0" fontId="4" fillId="2" borderId="7" xfId="1" applyFont="1" applyFill="1" applyBorder="1" applyAlignment="1">
      <alignment horizontal="center" vertical="center" wrapText="1"/>
    </xf>
    <xf numFmtId="1" fontId="4" fillId="2" borderId="15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left" vertical="top" wrapText="1"/>
    </xf>
    <xf numFmtId="0" fontId="15" fillId="3" borderId="21" xfId="1" applyFont="1" applyFill="1" applyBorder="1" applyAlignment="1">
      <alignment horizontal="center" vertical="top" wrapText="1"/>
    </xf>
    <xf numFmtId="0" fontId="16" fillId="3" borderId="22" xfId="1" applyFont="1" applyFill="1" applyBorder="1" applyAlignment="1">
      <alignment horizontal="center" vertical="top" wrapText="1"/>
    </xf>
    <xf numFmtId="0" fontId="16" fillId="3" borderId="23" xfId="1" applyFont="1" applyFill="1" applyBorder="1" applyAlignment="1">
      <alignment horizontal="center" vertical="top" wrapText="1"/>
    </xf>
    <xf numFmtId="0" fontId="16" fillId="3" borderId="24" xfId="1" applyFont="1" applyFill="1" applyBorder="1" applyAlignment="1">
      <alignment horizontal="center" vertical="top" wrapText="1"/>
    </xf>
    <xf numFmtId="0" fontId="4" fillId="3" borderId="21" xfId="1" applyFont="1" applyFill="1" applyBorder="1" applyAlignment="1">
      <alignment horizontal="center" vertical="top" wrapText="1"/>
    </xf>
    <xf numFmtId="1" fontId="16" fillId="3" borderId="6" xfId="1" applyNumberFormat="1" applyFont="1" applyFill="1" applyBorder="1" applyAlignment="1">
      <alignment horizontal="center" vertical="top" wrapText="1"/>
    </xf>
    <xf numFmtId="1" fontId="16" fillId="3" borderId="25" xfId="1" applyNumberFormat="1" applyFont="1" applyFill="1" applyBorder="1" applyAlignment="1">
      <alignment horizontal="center" vertical="top" wrapText="1"/>
    </xf>
    <xf numFmtId="2" fontId="8" fillId="3" borderId="23" xfId="1" applyNumberFormat="1" applyFont="1" applyFill="1" applyBorder="1" applyAlignment="1">
      <alignment horizontal="center" vertical="top" wrapText="1"/>
    </xf>
    <xf numFmtId="166" fontId="8" fillId="3" borderId="24" xfId="1" applyNumberFormat="1" applyFont="1" applyFill="1" applyBorder="1" applyAlignment="1">
      <alignment horizontal="center" vertical="top" wrapText="1"/>
    </xf>
    <xf numFmtId="1" fontId="8" fillId="3" borderId="22" xfId="1" applyNumberFormat="1" applyFont="1" applyFill="1" applyBorder="1" applyAlignment="1">
      <alignment horizontal="center" vertical="top" wrapText="1"/>
    </xf>
    <xf numFmtId="165" fontId="8" fillId="3" borderId="24" xfId="1" applyNumberFormat="1" applyFont="1" applyFill="1" applyBorder="1" applyAlignment="1">
      <alignment horizontal="center" vertical="top" wrapText="1"/>
    </xf>
    <xf numFmtId="167" fontId="8" fillId="3" borderId="22" xfId="1" applyNumberFormat="1" applyFont="1" applyFill="1" applyBorder="1" applyAlignment="1">
      <alignment horizontal="center" vertical="top" wrapText="1"/>
    </xf>
    <xf numFmtId="2" fontId="8" fillId="3" borderId="25" xfId="1" applyNumberFormat="1" applyFont="1" applyFill="1" applyBorder="1" applyAlignment="1">
      <alignment horizontal="center" vertical="top" wrapText="1"/>
    </xf>
    <xf numFmtId="3" fontId="11" fillId="3" borderId="23" xfId="1" applyNumberFormat="1" applyFont="1" applyFill="1" applyBorder="1" applyAlignment="1">
      <alignment horizontal="center" vertical="top" wrapText="1"/>
    </xf>
    <xf numFmtId="2" fontId="17" fillId="3" borderId="24" xfId="1" applyNumberFormat="1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0" fontId="11" fillId="0" borderId="26" xfId="1" applyFont="1" applyFill="1" applyBorder="1" applyAlignment="1">
      <alignment horizontal="center" vertical="top" wrapText="1"/>
    </xf>
    <xf numFmtId="0" fontId="8" fillId="0" borderId="26" xfId="1" applyFont="1" applyFill="1" applyBorder="1" applyAlignment="1">
      <alignment horizontal="center" vertical="top" wrapText="1"/>
    </xf>
    <xf numFmtId="0" fontId="8" fillId="0" borderId="27" xfId="1" applyFont="1" applyFill="1" applyBorder="1" applyAlignment="1">
      <alignment horizontal="center" vertical="top" wrapText="1"/>
    </xf>
    <xf numFmtId="0" fontId="8" fillId="0" borderId="28" xfId="1" applyFont="1" applyFill="1" applyBorder="1" applyAlignment="1">
      <alignment horizontal="center" vertical="top" wrapText="1"/>
    </xf>
    <xf numFmtId="0" fontId="4" fillId="0" borderId="29" xfId="1" applyFont="1" applyFill="1" applyBorder="1" applyAlignment="1">
      <alignment horizontal="center" vertical="top" wrapText="1"/>
    </xf>
    <xf numFmtId="1" fontId="8" fillId="0" borderId="29" xfId="1" applyNumberFormat="1" applyFont="1" applyBorder="1" applyAlignment="1">
      <alignment horizontal="center" vertical="top" wrapText="1"/>
    </xf>
    <xf numFmtId="1" fontId="8" fillId="0" borderId="26" xfId="1" applyNumberFormat="1" applyFont="1" applyBorder="1" applyAlignment="1">
      <alignment horizontal="center" vertical="top" wrapText="1"/>
    </xf>
    <xf numFmtId="2" fontId="8" fillId="0" borderId="23" xfId="1" applyNumberFormat="1" applyFont="1" applyBorder="1" applyAlignment="1">
      <alignment horizontal="center" vertical="top" wrapText="1"/>
    </xf>
    <xf numFmtId="166" fontId="8" fillId="0" borderId="24" xfId="1" applyNumberFormat="1" applyFont="1" applyBorder="1" applyAlignment="1">
      <alignment horizontal="center" vertical="top" wrapText="1"/>
    </xf>
    <xf numFmtId="1" fontId="8" fillId="0" borderId="22" xfId="1" applyNumberFormat="1" applyFont="1" applyBorder="1" applyAlignment="1">
      <alignment horizontal="center" vertical="top" wrapText="1"/>
    </xf>
    <xf numFmtId="165" fontId="8" fillId="0" borderId="24" xfId="1" applyNumberFormat="1" applyFont="1" applyBorder="1" applyAlignment="1">
      <alignment horizontal="center" vertical="top" wrapText="1"/>
    </xf>
    <xf numFmtId="167" fontId="8" fillId="0" borderId="22" xfId="1" applyNumberFormat="1" applyFont="1" applyBorder="1" applyAlignment="1">
      <alignment horizontal="center" vertical="top" wrapText="1"/>
    </xf>
    <xf numFmtId="2" fontId="8" fillId="0" borderId="26" xfId="1" applyNumberFormat="1" applyFont="1" applyBorder="1" applyAlignment="1">
      <alignment horizontal="center" vertical="top" wrapText="1"/>
    </xf>
    <xf numFmtId="2" fontId="17" fillId="0" borderId="28" xfId="1" applyNumberFormat="1" applyFont="1" applyBorder="1" applyAlignment="1">
      <alignment horizontal="center" vertical="top" wrapText="1"/>
    </xf>
    <xf numFmtId="0" fontId="4" fillId="0" borderId="26" xfId="1" applyFont="1" applyFill="1" applyBorder="1" applyAlignment="1">
      <alignment horizontal="center" vertical="top" wrapText="1"/>
    </xf>
    <xf numFmtId="2" fontId="8" fillId="0" borderId="16" xfId="1" applyNumberFormat="1" applyFont="1" applyBorder="1" applyAlignment="1">
      <alignment horizontal="center" vertical="top" wrapText="1"/>
    </xf>
    <xf numFmtId="166" fontId="8" fillId="0" borderId="17" xfId="1" applyNumberFormat="1" applyFont="1" applyBorder="1" applyAlignment="1">
      <alignment horizontal="center" vertical="top" wrapText="1"/>
    </xf>
    <xf numFmtId="1" fontId="8" fillId="0" borderId="19" xfId="1" applyNumberFormat="1" applyFont="1" applyBorder="1" applyAlignment="1">
      <alignment horizontal="center" vertical="top" wrapText="1"/>
    </xf>
    <xf numFmtId="165" fontId="8" fillId="0" borderId="17" xfId="1" applyNumberFormat="1" applyFont="1" applyBorder="1" applyAlignment="1">
      <alignment horizontal="center" vertical="top" wrapText="1"/>
    </xf>
    <xf numFmtId="167" fontId="8" fillId="0" borderId="30" xfId="1" applyNumberFormat="1" applyFont="1" applyBorder="1" applyAlignment="1">
      <alignment horizontal="center" vertical="top" wrapText="1"/>
    </xf>
    <xf numFmtId="0" fontId="4" fillId="3" borderId="31" xfId="1" applyFont="1" applyFill="1" applyBorder="1" applyAlignment="1">
      <alignment horizontal="left" vertical="top" wrapText="1"/>
    </xf>
    <xf numFmtId="0" fontId="4" fillId="3" borderId="6" xfId="1" applyFont="1" applyFill="1" applyBorder="1" applyAlignment="1">
      <alignment horizontal="center" vertical="top" wrapText="1"/>
    </xf>
    <xf numFmtId="0" fontId="8" fillId="3" borderId="12" xfId="1" applyFont="1" applyFill="1" applyBorder="1" applyAlignment="1">
      <alignment horizontal="center" vertical="top" wrapText="1"/>
    </xf>
    <xf numFmtId="0" fontId="8" fillId="3" borderId="9" xfId="1" applyFont="1" applyFill="1" applyBorder="1" applyAlignment="1">
      <alignment horizontal="center" vertical="top" wrapText="1"/>
    </xf>
    <xf numFmtId="0" fontId="8" fillId="3" borderId="10" xfId="1" applyFont="1" applyFill="1" applyBorder="1" applyAlignment="1">
      <alignment horizontal="center" vertical="top" wrapText="1"/>
    </xf>
    <xf numFmtId="1" fontId="8" fillId="3" borderId="6" xfId="1" applyNumberFormat="1" applyFont="1" applyFill="1" applyBorder="1" applyAlignment="1">
      <alignment horizontal="center" vertical="top" wrapText="1"/>
    </xf>
    <xf numFmtId="1" fontId="8" fillId="3" borderId="8" xfId="1" applyNumberFormat="1" applyFont="1" applyFill="1" applyBorder="1" applyAlignment="1">
      <alignment horizontal="center" vertical="top" wrapText="1"/>
    </xf>
    <xf numFmtId="1" fontId="8" fillId="3" borderId="25" xfId="1" applyNumberFormat="1" applyFont="1" applyFill="1" applyBorder="1" applyAlignment="1">
      <alignment horizontal="center" vertical="top" wrapText="1"/>
    </xf>
    <xf numFmtId="2" fontId="8" fillId="3" borderId="8" xfId="1" applyNumberFormat="1" applyFont="1" applyFill="1" applyBorder="1" applyAlignment="1">
      <alignment horizontal="center" vertical="top" wrapText="1"/>
    </xf>
    <xf numFmtId="3" fontId="11" fillId="3" borderId="9" xfId="1" applyNumberFormat="1" applyFont="1" applyFill="1" applyBorder="1" applyAlignment="1">
      <alignment horizontal="center" vertical="top" wrapText="1"/>
    </xf>
    <xf numFmtId="2" fontId="17" fillId="3" borderId="10" xfId="1" applyNumberFormat="1" applyFont="1" applyFill="1" applyBorder="1" applyAlignment="1">
      <alignment horizontal="center" vertical="top" wrapText="1"/>
    </xf>
    <xf numFmtId="0" fontId="4" fillId="0" borderId="33" xfId="1" applyFont="1" applyFill="1" applyBorder="1" applyAlignment="1">
      <alignment horizontal="center" vertical="top" wrapText="1"/>
    </xf>
    <xf numFmtId="0" fontId="8" fillId="0" borderId="34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35" xfId="1" applyFont="1" applyBorder="1" applyAlignment="1">
      <alignment horizontal="center" vertical="top" wrapText="1"/>
    </xf>
    <xf numFmtId="0" fontId="4" fillId="0" borderId="33" xfId="1" applyFont="1" applyBorder="1" applyAlignment="1">
      <alignment horizontal="center" vertical="top" wrapText="1"/>
    </xf>
    <xf numFmtId="1" fontId="8" fillId="4" borderId="33" xfId="1" applyNumberFormat="1" applyFont="1" applyFill="1" applyBorder="1" applyAlignment="1">
      <alignment horizontal="center" vertical="top" wrapText="1"/>
    </xf>
    <xf numFmtId="1" fontId="8" fillId="4" borderId="36" xfId="1" applyNumberFormat="1" applyFont="1" applyFill="1" applyBorder="1" applyAlignment="1">
      <alignment horizontal="center" vertical="top" wrapText="1"/>
    </xf>
    <xf numFmtId="2" fontId="8" fillId="0" borderId="36" xfId="1" applyNumberFormat="1" applyFont="1" applyBorder="1" applyAlignment="1">
      <alignment horizontal="center" vertical="top" wrapText="1"/>
    </xf>
    <xf numFmtId="3" fontId="11" fillId="0" borderId="4" xfId="1" applyNumberFormat="1" applyFont="1" applyBorder="1" applyAlignment="1">
      <alignment horizontal="center" vertical="top" wrapText="1"/>
    </xf>
    <xf numFmtId="2" fontId="17" fillId="0" borderId="35" xfId="1" applyNumberFormat="1" applyFont="1" applyBorder="1" applyAlignment="1">
      <alignment horizontal="center" vertical="top" wrapText="1"/>
    </xf>
    <xf numFmtId="1" fontId="8" fillId="5" borderId="33" xfId="1" applyNumberFormat="1" applyFont="1" applyFill="1" applyBorder="1" applyAlignment="1">
      <alignment horizontal="center" vertical="top" wrapText="1"/>
    </xf>
    <xf numFmtId="1" fontId="8" fillId="5" borderId="36" xfId="1" applyNumberFormat="1" applyFont="1" applyFill="1" applyBorder="1" applyAlignment="1">
      <alignment horizontal="center" vertical="top" wrapText="1"/>
    </xf>
    <xf numFmtId="1" fontId="20" fillId="5" borderId="36" xfId="1" applyNumberFormat="1" applyFont="1" applyFill="1" applyBorder="1" applyAlignment="1">
      <alignment horizontal="center" vertical="top" wrapText="1"/>
    </xf>
    <xf numFmtId="0" fontId="8" fillId="0" borderId="34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top" wrapText="1"/>
    </xf>
    <xf numFmtId="1" fontId="8" fillId="0" borderId="33" xfId="1" applyNumberFormat="1" applyFont="1" applyFill="1" applyBorder="1" applyAlignment="1">
      <alignment horizontal="center" vertical="top" wrapText="1"/>
    </xf>
    <xf numFmtId="1" fontId="8" fillId="0" borderId="36" xfId="1" applyNumberFormat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8" fillId="0" borderId="19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8" fillId="0" borderId="17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1" fontId="8" fillId="4" borderId="13" xfId="1" applyNumberFormat="1" applyFont="1" applyFill="1" applyBorder="1" applyAlignment="1">
      <alignment horizontal="center" vertical="top" wrapText="1"/>
    </xf>
    <xf numFmtId="1" fontId="8" fillId="4" borderId="15" xfId="1" applyNumberFormat="1" applyFont="1" applyFill="1" applyBorder="1" applyAlignment="1">
      <alignment horizontal="center" vertical="top" wrapText="1"/>
    </xf>
    <xf numFmtId="167" fontId="8" fillId="0" borderId="19" xfId="1" applyNumberFormat="1" applyFont="1" applyBorder="1" applyAlignment="1">
      <alignment horizontal="center" vertical="top" wrapText="1"/>
    </xf>
    <xf numFmtId="2" fontId="8" fillId="0" borderId="15" xfId="1" applyNumberFormat="1" applyFont="1" applyBorder="1" applyAlignment="1">
      <alignment horizontal="center" vertical="top" wrapText="1"/>
    </xf>
    <xf numFmtId="3" fontId="11" fillId="0" borderId="16" xfId="1" applyNumberFormat="1" applyFont="1" applyBorder="1" applyAlignment="1">
      <alignment horizontal="center" vertical="top" wrapText="1"/>
    </xf>
    <xf numFmtId="2" fontId="17" fillId="0" borderId="17" xfId="1" applyNumberFormat="1" applyFont="1" applyBorder="1" applyAlignment="1">
      <alignment horizontal="center" vertical="top" wrapText="1"/>
    </xf>
    <xf numFmtId="0" fontId="8" fillId="3" borderId="22" xfId="1" applyFont="1" applyFill="1" applyBorder="1" applyAlignment="1">
      <alignment horizontal="center" vertical="top" wrapText="1"/>
    </xf>
    <xf numFmtId="0" fontId="8" fillId="3" borderId="23" xfId="1" applyFont="1" applyFill="1" applyBorder="1" applyAlignment="1">
      <alignment horizontal="center" vertical="top" wrapText="1"/>
    </xf>
    <xf numFmtId="0" fontId="8" fillId="3" borderId="24" xfId="1" applyFont="1" applyFill="1" applyBorder="1" applyAlignment="1">
      <alignment horizontal="center" vertical="top" wrapText="1"/>
    </xf>
    <xf numFmtId="0" fontId="4" fillId="3" borderId="38" xfId="1" applyFont="1" applyFill="1" applyBorder="1" applyAlignment="1">
      <alignment horizontal="center" vertical="top" wrapText="1"/>
    </xf>
    <xf numFmtId="0" fontId="11" fillId="0" borderId="33" xfId="1" applyFont="1" applyFill="1" applyBorder="1" applyAlignment="1">
      <alignment horizontal="center" vertical="top" wrapText="1"/>
    </xf>
    <xf numFmtId="0" fontId="4" fillId="0" borderId="39" xfId="1" applyFont="1" applyBorder="1" applyAlignment="1">
      <alignment horizontal="center" vertical="top" wrapText="1"/>
    </xf>
    <xf numFmtId="1" fontId="8" fillId="0" borderId="36" xfId="1" applyNumberFormat="1" applyFont="1" applyBorder="1" applyAlignment="1">
      <alignment horizontal="center" vertical="top" wrapText="1"/>
    </xf>
    <xf numFmtId="1" fontId="8" fillId="0" borderId="34" xfId="1" applyNumberFormat="1" applyFont="1" applyBorder="1" applyAlignment="1">
      <alignment horizontal="center" vertical="top" wrapText="1"/>
    </xf>
    <xf numFmtId="1" fontId="8" fillId="5" borderId="34" xfId="1" applyNumberFormat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left" vertical="top" wrapText="1"/>
    </xf>
    <xf numFmtId="0" fontId="4" fillId="3" borderId="40" xfId="1" applyFont="1" applyFill="1" applyBorder="1" applyAlignment="1">
      <alignment horizontal="center" vertical="top" wrapText="1"/>
    </xf>
    <xf numFmtId="0" fontId="4" fillId="0" borderId="41" xfId="1" applyFont="1" applyBorder="1" applyAlignment="1">
      <alignment horizontal="center" vertical="top" wrapText="1"/>
    </xf>
    <xf numFmtId="1" fontId="8" fillId="0" borderId="15" xfId="1" applyNumberFormat="1" applyFont="1" applyBorder="1" applyAlignment="1">
      <alignment horizontal="center" vertical="top" wrapText="1"/>
    </xf>
    <xf numFmtId="2" fontId="8" fillId="0" borderId="42" xfId="1" applyNumberFormat="1" applyFont="1" applyBorder="1" applyAlignment="1">
      <alignment horizontal="center" vertical="top" wrapText="1"/>
    </xf>
    <xf numFmtId="166" fontId="8" fillId="0" borderId="43" xfId="1" applyNumberFormat="1" applyFont="1" applyBorder="1" applyAlignment="1">
      <alignment horizontal="center" vertical="top" wrapText="1"/>
    </xf>
    <xf numFmtId="165" fontId="8" fillId="0" borderId="43" xfId="1" applyNumberFormat="1" applyFont="1" applyBorder="1" applyAlignment="1">
      <alignment horizontal="center" vertical="top" wrapText="1"/>
    </xf>
    <xf numFmtId="167" fontId="8" fillId="0" borderId="44" xfId="1" applyNumberFormat="1" applyFont="1" applyBorder="1" applyAlignment="1">
      <alignment horizontal="center" vertical="top" wrapText="1"/>
    </xf>
    <xf numFmtId="0" fontId="4" fillId="3" borderId="32" xfId="1" applyFont="1" applyFill="1" applyBorder="1" applyAlignment="1">
      <alignment horizontal="left" vertical="top" wrapText="1"/>
    </xf>
    <xf numFmtId="0" fontId="4" fillId="3" borderId="45" xfId="1" applyFont="1" applyFill="1" applyBorder="1" applyAlignment="1">
      <alignment horizontal="center" vertical="top" wrapText="1"/>
    </xf>
    <xf numFmtId="1" fontId="8" fillId="3" borderId="21" xfId="1" applyNumberFormat="1" applyFont="1" applyFill="1" applyBorder="1" applyAlignment="1">
      <alignment horizontal="center" vertical="top" wrapText="1"/>
    </xf>
    <xf numFmtId="166" fontId="8" fillId="3" borderId="23" xfId="1" applyNumberFormat="1" applyFont="1" applyFill="1" applyBorder="1" applyAlignment="1">
      <alignment horizontal="center" vertical="top" wrapText="1"/>
    </xf>
    <xf numFmtId="167" fontId="8" fillId="3" borderId="46" xfId="1" applyNumberFormat="1" applyFont="1" applyFill="1" applyBorder="1" applyAlignment="1">
      <alignment horizontal="center" vertical="top" wrapText="1"/>
    </xf>
    <xf numFmtId="167" fontId="8" fillId="3" borderId="38" xfId="1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left" vertical="top" wrapText="1"/>
    </xf>
    <xf numFmtId="0" fontId="8" fillId="0" borderId="19" xfId="1" applyFont="1" applyFill="1" applyBorder="1" applyAlignment="1">
      <alignment horizontal="center" vertical="top" wrapText="1"/>
    </xf>
    <xf numFmtId="0" fontId="8" fillId="0" borderId="16" xfId="1" applyFont="1" applyFill="1" applyBorder="1" applyAlignment="1">
      <alignment horizontal="center" vertical="top" wrapText="1"/>
    </xf>
    <xf numFmtId="0" fontId="8" fillId="0" borderId="17" xfId="1" applyFont="1" applyFill="1" applyBorder="1" applyAlignment="1">
      <alignment horizontal="center" vertical="top" wrapText="1"/>
    </xf>
    <xf numFmtId="0" fontId="4" fillId="0" borderId="47" xfId="1" applyFont="1" applyFill="1" applyBorder="1" applyAlignment="1">
      <alignment horizontal="center" vertical="top" wrapText="1"/>
    </xf>
    <xf numFmtId="1" fontId="8" fillId="0" borderId="13" xfId="1" applyNumberFormat="1" applyFont="1" applyBorder="1" applyAlignment="1">
      <alignment horizontal="center" vertical="top" wrapText="1"/>
    </xf>
    <xf numFmtId="1" fontId="8" fillId="0" borderId="15" xfId="1" applyNumberFormat="1" applyFont="1" applyFill="1" applyBorder="1" applyAlignment="1">
      <alignment horizontal="center" vertical="top" wrapText="1"/>
    </xf>
    <xf numFmtId="166" fontId="8" fillId="0" borderId="16" xfId="1" applyNumberFormat="1" applyFont="1" applyFill="1" applyBorder="1" applyAlignment="1">
      <alignment horizontal="center" vertical="top" wrapText="1"/>
    </xf>
    <xf numFmtId="166" fontId="8" fillId="0" borderId="17" xfId="1" applyNumberFormat="1" applyFont="1" applyFill="1" applyBorder="1" applyAlignment="1">
      <alignment horizontal="center" vertical="top" wrapText="1"/>
    </xf>
    <xf numFmtId="1" fontId="8" fillId="0" borderId="19" xfId="1" applyNumberFormat="1" applyFont="1" applyFill="1" applyBorder="1" applyAlignment="1">
      <alignment horizontal="center" vertical="top" wrapText="1"/>
    </xf>
    <xf numFmtId="167" fontId="8" fillId="0" borderId="18" xfId="1" applyNumberFormat="1" applyFont="1" applyFill="1" applyBorder="1" applyAlignment="1">
      <alignment horizontal="center" vertical="top" wrapText="1"/>
    </xf>
    <xf numFmtId="167" fontId="8" fillId="0" borderId="41" xfId="1" applyNumberFormat="1" applyFont="1" applyFill="1" applyBorder="1" applyAlignment="1">
      <alignment horizontal="center" vertical="top" wrapText="1"/>
    </xf>
    <xf numFmtId="2" fontId="8" fillId="0" borderId="15" xfId="1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1" fontId="8" fillId="0" borderId="0" xfId="1" applyNumberFormat="1" applyFont="1" applyBorder="1" applyAlignment="1">
      <alignment horizontal="center" vertical="top" wrapText="1"/>
    </xf>
    <xf numFmtId="1" fontId="8" fillId="0" borderId="0" xfId="1" applyNumberFormat="1" applyFont="1" applyFill="1" applyBorder="1" applyAlignment="1">
      <alignment horizontal="center" vertical="top" wrapText="1"/>
    </xf>
    <xf numFmtId="166" fontId="8" fillId="0" borderId="0" xfId="1" applyNumberFormat="1" applyFont="1" applyFill="1" applyBorder="1" applyAlignment="1">
      <alignment horizontal="center" vertical="top" wrapText="1"/>
    </xf>
    <xf numFmtId="167" fontId="8" fillId="0" borderId="0" xfId="1" applyNumberFormat="1" applyFont="1" applyFill="1" applyBorder="1" applyAlignment="1">
      <alignment horizontal="center" vertical="top" wrapText="1"/>
    </xf>
    <xf numFmtId="2" fontId="8" fillId="0" borderId="0" xfId="1" applyNumberFormat="1" applyFont="1" applyFill="1" applyBorder="1" applyAlignment="1">
      <alignment horizontal="center" vertical="top" wrapText="1"/>
    </xf>
    <xf numFmtId="3" fontId="11" fillId="0" borderId="0" xfId="1" applyNumberFormat="1" applyFont="1" applyBorder="1" applyAlignment="1">
      <alignment horizontal="center" vertical="top" wrapText="1"/>
    </xf>
    <xf numFmtId="2" fontId="17" fillId="0" borderId="0" xfId="1" applyNumberFormat="1" applyFont="1" applyBorder="1" applyAlignment="1">
      <alignment horizontal="center" vertical="top" wrapText="1"/>
    </xf>
    <xf numFmtId="0" fontId="4" fillId="0" borderId="0" xfId="1" applyFont="1" applyAlignment="1">
      <alignment wrapText="1"/>
    </xf>
    <xf numFmtId="0" fontId="8" fillId="0" borderId="0" xfId="1" applyFont="1"/>
    <xf numFmtId="1" fontId="8" fillId="0" borderId="0" xfId="1" applyNumberFormat="1" applyFont="1"/>
    <xf numFmtId="164" fontId="8" fillId="0" borderId="0" xfId="1" applyNumberFormat="1" applyFont="1"/>
    <xf numFmtId="165" fontId="8" fillId="0" borderId="0" xfId="1" applyNumberFormat="1" applyFont="1"/>
    <xf numFmtId="0" fontId="8" fillId="0" borderId="0" xfId="1" applyFont="1" applyAlignment="1">
      <alignment horizontal="left"/>
    </xf>
    <xf numFmtId="0" fontId="19" fillId="0" borderId="0" xfId="1" applyFont="1"/>
    <xf numFmtId="1" fontId="8" fillId="4" borderId="0" xfId="1" applyNumberFormat="1" applyFont="1" applyFill="1" applyBorder="1" applyAlignment="1">
      <alignment horizontal="center" vertical="top" wrapText="1"/>
    </xf>
    <xf numFmtId="1" fontId="19" fillId="0" borderId="0" xfId="1" applyNumberFormat="1" applyFont="1"/>
    <xf numFmtId="0" fontId="8" fillId="0" borderId="0" xfId="1" applyFont="1" applyAlignment="1">
      <alignment horizontal="left" indent="2"/>
    </xf>
    <xf numFmtId="0" fontId="8" fillId="0" borderId="0" xfId="1" applyFont="1" applyBorder="1" applyAlignment="1">
      <alignment horizontal="right" vertical="top" wrapText="1"/>
    </xf>
    <xf numFmtId="0" fontId="22" fillId="0" borderId="0" xfId="2" applyFont="1" applyBorder="1" applyAlignment="1" applyProtection="1">
      <alignment horizontal="right" vertical="top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4" fillId="0" borderId="0" xfId="1" applyFont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2" borderId="6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90" wrapText="1"/>
    </xf>
    <xf numFmtId="0" fontId="4" fillId="2" borderId="15" xfId="1" applyFont="1" applyFill="1" applyBorder="1" applyAlignment="1">
      <alignment horizontal="center" vertical="center" textRotation="90" wrapText="1"/>
    </xf>
    <xf numFmtId="0" fontId="4" fillId="2" borderId="9" xfId="1" applyFont="1" applyFill="1" applyBorder="1" applyAlignment="1">
      <alignment horizontal="center" vertical="center" textRotation="90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0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164" fontId="4" fillId="2" borderId="7" xfId="1" applyNumberFormat="1" applyFont="1" applyFill="1" applyBorder="1" applyAlignment="1">
      <alignment horizontal="center" vertical="center" textRotation="90" wrapText="1"/>
    </xf>
    <xf numFmtId="164" fontId="4" fillId="2" borderId="14" xfId="1" applyNumberFormat="1" applyFont="1" applyFill="1" applyBorder="1" applyAlignment="1">
      <alignment horizontal="center" vertical="center" textRotation="90" wrapText="1"/>
    </xf>
    <xf numFmtId="0" fontId="4" fillId="2" borderId="7" xfId="1" applyFont="1" applyFill="1" applyBorder="1" applyAlignment="1">
      <alignment horizontal="center" vertical="center" textRotation="90" wrapText="1"/>
    </xf>
    <xf numFmtId="0" fontId="4" fillId="2" borderId="14" xfId="1" applyFont="1" applyFill="1" applyBorder="1" applyAlignment="1">
      <alignment horizontal="center" vertical="center" textRotation="90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06-05-01 ПРАЙС-ЛИСТ АКС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1466850</xdr:colOff>
      <xdr:row>0</xdr:row>
      <xdr:rowOff>66675</xdr:rowOff>
    </xdr:from>
    <xdr:to>
      <xdr:col>13</xdr:col>
      <xdr:colOff>647700</xdr:colOff>
      <xdr:row>0</xdr:row>
      <xdr:rowOff>847725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6675"/>
          <a:ext cx="7191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600075</xdr:colOff>
      <xdr:row>0</xdr:row>
      <xdr:rowOff>0</xdr:rowOff>
    </xdr:from>
    <xdr:to>
      <xdr:col>2</xdr:col>
      <xdr:colOff>1304925</xdr:colOff>
      <xdr:row>0</xdr:row>
      <xdr:rowOff>847725</xdr:rowOff>
    </xdr:to>
    <xdr:pic>
      <xdr:nvPicPr>
        <xdr:cNvPr id="3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752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2"/>
  <sheetViews>
    <sheetView tabSelected="1" workbookViewId="0">
      <selection activeCell="B11" sqref="B11"/>
    </sheetView>
  </sheetViews>
  <sheetFormatPr defaultRowHeight="15" x14ac:dyDescent="0.25"/>
  <cols>
    <col min="1" max="1" width="21.5703125" customWidth="1"/>
    <col min="3" max="3" width="23.7109375" customWidth="1"/>
    <col min="11" max="11" width="10.85546875" customWidth="1"/>
    <col min="12" max="12" width="10.42578125" customWidth="1"/>
    <col min="13" max="13" width="11.140625" customWidth="1"/>
    <col min="14" max="14" width="10" customWidth="1"/>
    <col min="15" max="15" width="16.28515625" customWidth="1"/>
    <col min="16" max="16" width="11.7109375" customWidth="1"/>
    <col min="18" max="18" width="12.7109375" customWidth="1"/>
  </cols>
  <sheetData>
    <row r="1" spans="1:18" ht="82.5" customHeight="1" thickBot="1" x14ac:dyDescent="0.3">
      <c r="J1" s="1"/>
      <c r="K1" s="1"/>
      <c r="L1" s="1"/>
      <c r="M1" s="1"/>
      <c r="N1" s="2"/>
      <c r="O1" s="3"/>
      <c r="P1" s="163" t="s">
        <v>0</v>
      </c>
      <c r="Q1" s="163"/>
      <c r="R1" s="163"/>
    </row>
    <row r="2" spans="1:18" ht="18.75" thickBot="1" x14ac:dyDescent="0.3">
      <c r="C2" s="164" t="s">
        <v>1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</row>
    <row r="3" spans="1:18" ht="27" thickBot="1" x14ac:dyDescent="0.45">
      <c r="A3" s="4" t="s">
        <v>2</v>
      </c>
      <c r="C3" s="5" t="s">
        <v>3</v>
      </c>
      <c r="D3" s="5"/>
      <c r="E3" s="6"/>
      <c r="F3" s="6"/>
      <c r="G3" s="6"/>
      <c r="H3" s="6"/>
      <c r="I3" s="6"/>
      <c r="J3" s="6"/>
      <c r="K3" s="7"/>
      <c r="L3" s="8"/>
      <c r="M3" s="8"/>
      <c r="N3" s="8"/>
      <c r="O3" s="8"/>
      <c r="P3" s="9"/>
      <c r="Q3" s="9"/>
      <c r="R3" s="9"/>
    </row>
    <row r="4" spans="1:18" ht="90" x14ac:dyDescent="0.25">
      <c r="C4" s="167" t="s">
        <v>4</v>
      </c>
      <c r="D4" s="169" t="s">
        <v>5</v>
      </c>
      <c r="E4" s="171" t="s">
        <v>6</v>
      </c>
      <c r="F4" s="173" t="s">
        <v>7</v>
      </c>
      <c r="G4" s="175" t="s">
        <v>8</v>
      </c>
      <c r="H4" s="177" t="s">
        <v>9</v>
      </c>
      <c r="I4" s="179" t="s">
        <v>10</v>
      </c>
      <c r="J4" s="181" t="s">
        <v>11</v>
      </c>
      <c r="K4" s="156"/>
      <c r="L4" s="182"/>
      <c r="M4" s="153" t="s">
        <v>12</v>
      </c>
      <c r="N4" s="154"/>
      <c r="O4" s="10" t="s">
        <v>13</v>
      </c>
      <c r="P4" s="155" t="s">
        <v>14</v>
      </c>
      <c r="Q4" s="156"/>
      <c r="R4" s="157"/>
    </row>
    <row r="5" spans="1:18" ht="36.75" thickBot="1" x14ac:dyDescent="0.3">
      <c r="C5" s="168"/>
      <c r="D5" s="170"/>
      <c r="E5" s="172"/>
      <c r="F5" s="174"/>
      <c r="G5" s="176"/>
      <c r="H5" s="178"/>
      <c r="I5" s="180"/>
      <c r="J5" s="11" t="s">
        <v>15</v>
      </c>
      <c r="K5" s="12" t="s">
        <v>16</v>
      </c>
      <c r="L5" s="13" t="s">
        <v>17</v>
      </c>
      <c r="M5" s="11" t="s">
        <v>18</v>
      </c>
      <c r="N5" s="13" t="s">
        <v>17</v>
      </c>
      <c r="O5" s="14" t="s">
        <v>19</v>
      </c>
      <c r="P5" s="15" t="s">
        <v>20</v>
      </c>
      <c r="Q5" s="16" t="s">
        <v>21</v>
      </c>
      <c r="R5" s="17" t="s">
        <v>22</v>
      </c>
    </row>
    <row r="6" spans="1:18" ht="20.25" x14ac:dyDescent="0.25">
      <c r="C6" s="18" t="s">
        <v>23</v>
      </c>
      <c r="D6" s="19">
        <v>14955</v>
      </c>
      <c r="E6" s="20">
        <v>1200</v>
      </c>
      <c r="F6" s="21">
        <v>600</v>
      </c>
      <c r="G6" s="22">
        <v>50</v>
      </c>
      <c r="H6" s="23" t="s">
        <v>24</v>
      </c>
      <c r="I6" s="24"/>
      <c r="J6" s="25">
        <v>12</v>
      </c>
      <c r="K6" s="26">
        <f>E6*F6*J6/1000000</f>
        <v>8.64</v>
      </c>
      <c r="L6" s="27">
        <f>G6*K6/1000</f>
        <v>0.432</v>
      </c>
      <c r="M6" s="28">
        <v>16</v>
      </c>
      <c r="N6" s="29">
        <f t="shared" ref="N6:N41" si="0">L6*M6</f>
        <v>6.9119999999999999</v>
      </c>
      <c r="O6" s="30">
        <f>N6*11</f>
        <v>76.031999999999996</v>
      </c>
      <c r="P6" s="31">
        <f t="shared" ref="P6:P43" si="1">Q6*L6</f>
        <v>626.4</v>
      </c>
      <c r="Q6" s="32">
        <v>1450</v>
      </c>
      <c r="R6" s="33">
        <f t="shared" ref="R6:R39" si="2">Q6/(1000/G6)</f>
        <v>72.5</v>
      </c>
    </row>
    <row r="7" spans="1:18" ht="20.25" x14ac:dyDescent="0.25">
      <c r="C7" s="34"/>
      <c r="D7" s="35">
        <v>332797</v>
      </c>
      <c r="E7" s="36">
        <v>1200</v>
      </c>
      <c r="F7" s="37">
        <v>600</v>
      </c>
      <c r="G7" s="38">
        <v>50</v>
      </c>
      <c r="H7" s="39" t="s">
        <v>24</v>
      </c>
      <c r="I7" s="40"/>
      <c r="J7" s="41">
        <v>8</v>
      </c>
      <c r="K7" s="42">
        <f>E7*F7*J7/1000000</f>
        <v>5.76</v>
      </c>
      <c r="L7" s="43">
        <f>G7*K7/1000</f>
        <v>0.28799999999999998</v>
      </c>
      <c r="M7" s="44">
        <v>24</v>
      </c>
      <c r="N7" s="45">
        <f t="shared" si="0"/>
        <v>6.911999999999999</v>
      </c>
      <c r="O7" s="46">
        <f>N7*11</f>
        <v>76.031999999999982</v>
      </c>
      <c r="P7" s="47">
        <f>Q7*L7</f>
        <v>417.59999999999997</v>
      </c>
      <c r="Q7" s="32">
        <v>1450</v>
      </c>
      <c r="R7" s="48">
        <f>Q7/(1000/G7)</f>
        <v>72.5</v>
      </c>
    </row>
    <row r="8" spans="1:18" ht="153.75" thickBot="1" x14ac:dyDescent="0.3">
      <c r="C8" s="34" t="s">
        <v>25</v>
      </c>
      <c r="D8" s="49">
        <v>33273</v>
      </c>
      <c r="E8" s="36">
        <v>1200</v>
      </c>
      <c r="F8" s="37">
        <v>600</v>
      </c>
      <c r="G8" s="38">
        <v>100</v>
      </c>
      <c r="H8" s="39" t="s">
        <v>24</v>
      </c>
      <c r="I8" s="40"/>
      <c r="J8" s="41">
        <v>6</v>
      </c>
      <c r="K8" s="50">
        <f t="shared" ref="K8:K41" si="3">E8*F8*J8/1000000</f>
        <v>4.32</v>
      </c>
      <c r="L8" s="51">
        <f t="shared" ref="L8:L41" si="4">G8*K8/1000</f>
        <v>0.432</v>
      </c>
      <c r="M8" s="52">
        <v>16</v>
      </c>
      <c r="N8" s="53">
        <f t="shared" si="0"/>
        <v>6.9119999999999999</v>
      </c>
      <c r="O8" s="54">
        <f t="shared" ref="O8:O41" si="5">N8*11</f>
        <v>76.031999999999996</v>
      </c>
      <c r="P8" s="47">
        <f t="shared" si="1"/>
        <v>626.4</v>
      </c>
      <c r="Q8" s="32">
        <v>1450</v>
      </c>
      <c r="R8" s="48">
        <f t="shared" si="2"/>
        <v>145</v>
      </c>
    </row>
    <row r="9" spans="1:18" ht="36" x14ac:dyDescent="0.25">
      <c r="C9" s="55" t="s">
        <v>26</v>
      </c>
      <c r="D9" s="56">
        <v>12203</v>
      </c>
      <c r="E9" s="57">
        <v>1200</v>
      </c>
      <c r="F9" s="58">
        <v>600</v>
      </c>
      <c r="G9" s="59">
        <v>50</v>
      </c>
      <c r="H9" s="56" t="s">
        <v>24</v>
      </c>
      <c r="I9" s="60"/>
      <c r="J9" s="61">
        <v>12</v>
      </c>
      <c r="K9" s="26">
        <f t="shared" si="3"/>
        <v>8.64</v>
      </c>
      <c r="L9" s="27">
        <f t="shared" si="4"/>
        <v>0.432</v>
      </c>
      <c r="M9" s="62">
        <v>16</v>
      </c>
      <c r="N9" s="29">
        <f t="shared" si="0"/>
        <v>6.9119999999999999</v>
      </c>
      <c r="O9" s="30">
        <f t="shared" si="5"/>
        <v>76.031999999999996</v>
      </c>
      <c r="P9" s="63">
        <f t="shared" si="1"/>
        <v>630.72</v>
      </c>
      <c r="Q9" s="64">
        <v>1460</v>
      </c>
      <c r="R9" s="65">
        <f t="shared" si="2"/>
        <v>73</v>
      </c>
    </row>
    <row r="10" spans="1:18" ht="20.25" x14ac:dyDescent="0.25">
      <c r="C10" s="158" t="s">
        <v>27</v>
      </c>
      <c r="D10" s="66">
        <v>15413</v>
      </c>
      <c r="E10" s="67">
        <v>1200</v>
      </c>
      <c r="F10" s="68">
        <v>600</v>
      </c>
      <c r="G10" s="69">
        <v>60</v>
      </c>
      <c r="H10" s="70" t="s">
        <v>28</v>
      </c>
      <c r="I10" s="71"/>
      <c r="J10" s="72">
        <v>10</v>
      </c>
      <c r="K10" s="42">
        <f t="shared" si="3"/>
        <v>7.2</v>
      </c>
      <c r="L10" s="43">
        <f t="shared" si="4"/>
        <v>0.432</v>
      </c>
      <c r="M10" s="72">
        <v>16</v>
      </c>
      <c r="N10" s="45">
        <f t="shared" si="0"/>
        <v>6.9119999999999999</v>
      </c>
      <c r="O10" s="46">
        <f t="shared" si="5"/>
        <v>76.031999999999996</v>
      </c>
      <c r="P10" s="73">
        <f t="shared" si="1"/>
        <v>630.72</v>
      </c>
      <c r="Q10" s="74">
        <f>Q9</f>
        <v>1460</v>
      </c>
      <c r="R10" s="75">
        <f t="shared" si="2"/>
        <v>87.6</v>
      </c>
    </row>
    <row r="11" spans="1:18" ht="20.25" x14ac:dyDescent="0.25">
      <c r="C11" s="158"/>
      <c r="D11" s="66">
        <v>20582</v>
      </c>
      <c r="E11" s="67">
        <v>1200</v>
      </c>
      <c r="F11" s="68">
        <v>600</v>
      </c>
      <c r="G11" s="69">
        <v>70</v>
      </c>
      <c r="H11" s="70" t="s">
        <v>28</v>
      </c>
      <c r="I11" s="76"/>
      <c r="J11" s="77">
        <v>8</v>
      </c>
      <c r="K11" s="42">
        <f t="shared" si="3"/>
        <v>5.76</v>
      </c>
      <c r="L11" s="43">
        <f t="shared" si="4"/>
        <v>0.4032</v>
      </c>
      <c r="M11" s="77">
        <v>16</v>
      </c>
      <c r="N11" s="45">
        <f t="shared" si="0"/>
        <v>6.4512</v>
      </c>
      <c r="O11" s="46">
        <f t="shared" si="5"/>
        <v>70.963200000000001</v>
      </c>
      <c r="P11" s="73">
        <f t="shared" si="1"/>
        <v>588.67200000000003</v>
      </c>
      <c r="Q11" s="74">
        <f>Q10</f>
        <v>1460</v>
      </c>
      <c r="R11" s="75">
        <f t="shared" si="2"/>
        <v>102.19999999999999</v>
      </c>
    </row>
    <row r="12" spans="1:18" ht="20.25" x14ac:dyDescent="0.25">
      <c r="C12" s="158"/>
      <c r="D12" s="66">
        <v>18408</v>
      </c>
      <c r="E12" s="67">
        <v>1200</v>
      </c>
      <c r="F12" s="68">
        <v>600</v>
      </c>
      <c r="G12" s="69">
        <v>80</v>
      </c>
      <c r="H12" s="70" t="s">
        <v>28</v>
      </c>
      <c r="I12" s="76"/>
      <c r="J12" s="77">
        <v>6</v>
      </c>
      <c r="K12" s="42">
        <f t="shared" si="3"/>
        <v>4.32</v>
      </c>
      <c r="L12" s="43">
        <f t="shared" si="4"/>
        <v>0.34560000000000002</v>
      </c>
      <c r="M12" s="77">
        <v>20</v>
      </c>
      <c r="N12" s="45">
        <f t="shared" si="0"/>
        <v>6.9120000000000008</v>
      </c>
      <c r="O12" s="46">
        <f t="shared" si="5"/>
        <v>76.032000000000011</v>
      </c>
      <c r="P12" s="73">
        <f t="shared" si="1"/>
        <v>504.57600000000002</v>
      </c>
      <c r="Q12" s="74">
        <f t="shared" ref="Q12:Q19" si="6">Q11</f>
        <v>1460</v>
      </c>
      <c r="R12" s="75">
        <f t="shared" si="2"/>
        <v>116.8</v>
      </c>
    </row>
    <row r="13" spans="1:18" ht="20.25" x14ac:dyDescent="0.25">
      <c r="C13" s="158"/>
      <c r="D13" s="66">
        <v>34705</v>
      </c>
      <c r="E13" s="67">
        <v>1200</v>
      </c>
      <c r="F13" s="68">
        <v>600</v>
      </c>
      <c r="G13" s="69">
        <v>90</v>
      </c>
      <c r="H13" s="70" t="s">
        <v>28</v>
      </c>
      <c r="I13" s="71"/>
      <c r="J13" s="72">
        <v>6</v>
      </c>
      <c r="K13" s="42">
        <f t="shared" si="3"/>
        <v>4.32</v>
      </c>
      <c r="L13" s="43">
        <f t="shared" si="4"/>
        <v>0.38880000000000003</v>
      </c>
      <c r="M13" s="72">
        <v>16</v>
      </c>
      <c r="N13" s="45">
        <f t="shared" si="0"/>
        <v>6.2208000000000006</v>
      </c>
      <c r="O13" s="46">
        <f t="shared" si="5"/>
        <v>68.42880000000001</v>
      </c>
      <c r="P13" s="73">
        <f t="shared" si="1"/>
        <v>567.64800000000002</v>
      </c>
      <c r="Q13" s="74">
        <f t="shared" si="6"/>
        <v>1460</v>
      </c>
      <c r="R13" s="75">
        <f t="shared" si="2"/>
        <v>131.4</v>
      </c>
    </row>
    <row r="14" spans="1:18" ht="20.25" x14ac:dyDescent="0.25">
      <c r="C14" s="158"/>
      <c r="D14" s="66">
        <v>12202</v>
      </c>
      <c r="E14" s="67">
        <v>1200</v>
      </c>
      <c r="F14" s="68">
        <v>600</v>
      </c>
      <c r="G14" s="69">
        <v>100</v>
      </c>
      <c r="H14" s="70" t="s">
        <v>24</v>
      </c>
      <c r="I14" s="71"/>
      <c r="J14" s="72">
        <v>6</v>
      </c>
      <c r="K14" s="42">
        <f t="shared" si="3"/>
        <v>4.32</v>
      </c>
      <c r="L14" s="43">
        <f t="shared" si="4"/>
        <v>0.432</v>
      </c>
      <c r="M14" s="72">
        <v>16</v>
      </c>
      <c r="N14" s="45">
        <f t="shared" si="0"/>
        <v>6.9119999999999999</v>
      </c>
      <c r="O14" s="46">
        <f t="shared" si="5"/>
        <v>76.031999999999996</v>
      </c>
      <c r="P14" s="73">
        <f t="shared" si="1"/>
        <v>630.72</v>
      </c>
      <c r="Q14" s="74">
        <f t="shared" si="6"/>
        <v>1460</v>
      </c>
      <c r="R14" s="75">
        <f t="shared" si="2"/>
        <v>146</v>
      </c>
    </row>
    <row r="15" spans="1:18" ht="20.25" x14ac:dyDescent="0.25">
      <c r="C15" s="158"/>
      <c r="D15" s="66">
        <v>36541</v>
      </c>
      <c r="E15" s="67">
        <v>1200</v>
      </c>
      <c r="F15" s="68">
        <v>600</v>
      </c>
      <c r="G15" s="69">
        <v>110</v>
      </c>
      <c r="H15" s="70" t="s">
        <v>28</v>
      </c>
      <c r="I15" s="76"/>
      <c r="J15" s="78">
        <v>5</v>
      </c>
      <c r="K15" s="42">
        <f t="shared" si="3"/>
        <v>3.6</v>
      </c>
      <c r="L15" s="43">
        <f t="shared" si="4"/>
        <v>0.39600000000000002</v>
      </c>
      <c r="M15" s="77">
        <v>16</v>
      </c>
      <c r="N15" s="45">
        <f t="shared" si="0"/>
        <v>6.3360000000000003</v>
      </c>
      <c r="O15" s="46">
        <f t="shared" si="5"/>
        <v>69.695999999999998</v>
      </c>
      <c r="P15" s="73">
        <f t="shared" si="1"/>
        <v>578.16000000000008</v>
      </c>
      <c r="Q15" s="74">
        <f t="shared" si="6"/>
        <v>1460</v>
      </c>
      <c r="R15" s="75">
        <f t="shared" si="2"/>
        <v>160.6</v>
      </c>
    </row>
    <row r="16" spans="1:18" ht="20.25" x14ac:dyDescent="0.25">
      <c r="C16" s="158"/>
      <c r="D16" s="66">
        <v>37585</v>
      </c>
      <c r="E16" s="79">
        <v>1200</v>
      </c>
      <c r="F16" s="80">
        <v>600</v>
      </c>
      <c r="G16" s="81">
        <v>120</v>
      </c>
      <c r="H16" s="66" t="s">
        <v>28</v>
      </c>
      <c r="I16" s="71"/>
      <c r="J16" s="72">
        <v>5</v>
      </c>
      <c r="K16" s="42">
        <f t="shared" si="3"/>
        <v>3.6</v>
      </c>
      <c r="L16" s="43">
        <f t="shared" si="4"/>
        <v>0.432</v>
      </c>
      <c r="M16" s="72">
        <v>16</v>
      </c>
      <c r="N16" s="45">
        <f t="shared" si="0"/>
        <v>6.9119999999999999</v>
      </c>
      <c r="O16" s="46">
        <f t="shared" si="5"/>
        <v>76.031999999999996</v>
      </c>
      <c r="P16" s="73">
        <f t="shared" si="1"/>
        <v>630.72</v>
      </c>
      <c r="Q16" s="74">
        <f t="shared" si="6"/>
        <v>1460</v>
      </c>
      <c r="R16" s="75">
        <f t="shared" si="2"/>
        <v>175.2</v>
      </c>
    </row>
    <row r="17" spans="3:18" ht="20.25" x14ac:dyDescent="0.25">
      <c r="C17" s="158"/>
      <c r="D17" s="66">
        <v>377725</v>
      </c>
      <c r="E17" s="67">
        <v>1200</v>
      </c>
      <c r="F17" s="68">
        <v>600</v>
      </c>
      <c r="G17" s="69">
        <v>130</v>
      </c>
      <c r="H17" s="70" t="s">
        <v>28</v>
      </c>
      <c r="I17" s="82"/>
      <c r="J17" s="83">
        <v>3</v>
      </c>
      <c r="K17" s="42">
        <f t="shared" si="3"/>
        <v>2.16</v>
      </c>
      <c r="L17" s="43">
        <f t="shared" si="4"/>
        <v>0.28079999999999999</v>
      </c>
      <c r="M17" s="83">
        <v>24</v>
      </c>
      <c r="N17" s="45">
        <f t="shared" si="0"/>
        <v>6.7392000000000003</v>
      </c>
      <c r="O17" s="46">
        <f t="shared" si="5"/>
        <v>74.131200000000007</v>
      </c>
      <c r="P17" s="73">
        <f t="shared" si="1"/>
        <v>409.96800000000002</v>
      </c>
      <c r="Q17" s="74">
        <f t="shared" si="6"/>
        <v>1460</v>
      </c>
      <c r="R17" s="75">
        <f t="shared" si="2"/>
        <v>189.79999999999998</v>
      </c>
    </row>
    <row r="18" spans="3:18" ht="20.25" x14ac:dyDescent="0.25">
      <c r="C18" s="158"/>
      <c r="D18" s="66">
        <v>210246</v>
      </c>
      <c r="E18" s="67">
        <v>1200</v>
      </c>
      <c r="F18" s="68">
        <v>600</v>
      </c>
      <c r="G18" s="69">
        <v>140</v>
      </c>
      <c r="H18" s="70" t="s">
        <v>28</v>
      </c>
      <c r="I18" s="71"/>
      <c r="J18" s="72">
        <v>4</v>
      </c>
      <c r="K18" s="42">
        <f t="shared" si="3"/>
        <v>2.88</v>
      </c>
      <c r="L18" s="43">
        <f t="shared" si="4"/>
        <v>0.4032</v>
      </c>
      <c r="M18" s="72">
        <v>16</v>
      </c>
      <c r="N18" s="45">
        <f t="shared" si="0"/>
        <v>6.4512</v>
      </c>
      <c r="O18" s="46">
        <f t="shared" si="5"/>
        <v>70.963200000000001</v>
      </c>
      <c r="P18" s="73">
        <f t="shared" si="1"/>
        <v>588.67200000000003</v>
      </c>
      <c r="Q18" s="74">
        <f t="shared" si="6"/>
        <v>1460</v>
      </c>
      <c r="R18" s="75">
        <f t="shared" si="2"/>
        <v>204.39999999999998</v>
      </c>
    </row>
    <row r="19" spans="3:18" ht="21" thickBot="1" x14ac:dyDescent="0.3">
      <c r="C19" s="159"/>
      <c r="D19" s="84">
        <v>28928</v>
      </c>
      <c r="E19" s="85">
        <v>1200</v>
      </c>
      <c r="F19" s="86">
        <v>600</v>
      </c>
      <c r="G19" s="87">
        <v>150</v>
      </c>
      <c r="H19" s="88" t="s">
        <v>28</v>
      </c>
      <c r="I19" s="89"/>
      <c r="J19" s="90">
        <v>4</v>
      </c>
      <c r="K19" s="50">
        <f t="shared" si="3"/>
        <v>2.88</v>
      </c>
      <c r="L19" s="51">
        <f t="shared" si="4"/>
        <v>0.432</v>
      </c>
      <c r="M19" s="90">
        <v>16</v>
      </c>
      <c r="N19" s="53">
        <f t="shared" si="0"/>
        <v>6.9119999999999999</v>
      </c>
      <c r="O19" s="91">
        <f t="shared" si="5"/>
        <v>76.031999999999996</v>
      </c>
      <c r="P19" s="92">
        <f t="shared" si="1"/>
        <v>630.72</v>
      </c>
      <c r="Q19" s="93">
        <f t="shared" si="6"/>
        <v>1460</v>
      </c>
      <c r="R19" s="94">
        <f>Q19/(1000/G19)</f>
        <v>219</v>
      </c>
    </row>
    <row r="20" spans="3:18" ht="36" x14ac:dyDescent="0.25">
      <c r="C20" s="18" t="s">
        <v>29</v>
      </c>
      <c r="D20" s="23">
        <v>12889</v>
      </c>
      <c r="E20" s="95">
        <v>1200</v>
      </c>
      <c r="F20" s="96">
        <v>600</v>
      </c>
      <c r="G20" s="97">
        <v>50</v>
      </c>
      <c r="H20" s="98" t="s">
        <v>24</v>
      </c>
      <c r="I20" s="61"/>
      <c r="J20" s="62">
        <v>12</v>
      </c>
      <c r="K20" s="26">
        <f t="shared" si="3"/>
        <v>8.64</v>
      </c>
      <c r="L20" s="27">
        <f t="shared" si="4"/>
        <v>0.432</v>
      </c>
      <c r="M20" s="28">
        <v>16</v>
      </c>
      <c r="N20" s="29">
        <f t="shared" si="0"/>
        <v>6.9119999999999999</v>
      </c>
      <c r="O20" s="30">
        <f t="shared" si="5"/>
        <v>76.031999999999996</v>
      </c>
      <c r="P20" s="31">
        <f t="shared" si="1"/>
        <v>669.6</v>
      </c>
      <c r="Q20" s="32">
        <v>1550</v>
      </c>
      <c r="R20" s="33">
        <f t="shared" si="2"/>
        <v>77.5</v>
      </c>
    </row>
    <row r="21" spans="3:18" ht="20.25" x14ac:dyDescent="0.25">
      <c r="C21" s="160" t="s">
        <v>30</v>
      </c>
      <c r="D21" s="99">
        <v>31473</v>
      </c>
      <c r="E21" s="67">
        <v>1200</v>
      </c>
      <c r="F21" s="68">
        <v>600</v>
      </c>
      <c r="G21" s="69">
        <v>60</v>
      </c>
      <c r="H21" s="100" t="s">
        <v>28</v>
      </c>
      <c r="I21" s="101"/>
      <c r="J21" s="101">
        <v>10</v>
      </c>
      <c r="K21" s="42">
        <f t="shared" si="3"/>
        <v>7.2</v>
      </c>
      <c r="L21" s="43">
        <f t="shared" si="4"/>
        <v>0.432</v>
      </c>
      <c r="M21" s="102">
        <v>16</v>
      </c>
      <c r="N21" s="45">
        <f t="shared" si="0"/>
        <v>6.9119999999999999</v>
      </c>
      <c r="O21" s="46">
        <f t="shared" si="5"/>
        <v>76.031999999999996</v>
      </c>
      <c r="P21" s="73">
        <f t="shared" si="1"/>
        <v>669.6</v>
      </c>
      <c r="Q21" s="74">
        <f>Q20</f>
        <v>1550</v>
      </c>
      <c r="R21" s="75">
        <f t="shared" si="2"/>
        <v>93</v>
      </c>
    </row>
    <row r="22" spans="3:18" ht="20.25" x14ac:dyDescent="0.25">
      <c r="C22" s="160"/>
      <c r="D22" s="66">
        <v>21314</v>
      </c>
      <c r="E22" s="67">
        <v>1200</v>
      </c>
      <c r="F22" s="68">
        <v>600</v>
      </c>
      <c r="G22" s="69">
        <v>70</v>
      </c>
      <c r="H22" s="100" t="s">
        <v>28</v>
      </c>
      <c r="I22" s="101"/>
      <c r="J22" s="101">
        <v>8</v>
      </c>
      <c r="K22" s="42">
        <f t="shared" si="3"/>
        <v>5.76</v>
      </c>
      <c r="L22" s="43">
        <f t="shared" si="4"/>
        <v>0.4032</v>
      </c>
      <c r="M22" s="102">
        <v>16</v>
      </c>
      <c r="N22" s="45">
        <f t="shared" si="0"/>
        <v>6.4512</v>
      </c>
      <c r="O22" s="46">
        <f t="shared" si="5"/>
        <v>70.963200000000001</v>
      </c>
      <c r="P22" s="73">
        <f t="shared" si="1"/>
        <v>624.96</v>
      </c>
      <c r="Q22" s="74">
        <f t="shared" ref="Q22:Q29" si="7">Q21</f>
        <v>1550</v>
      </c>
      <c r="R22" s="75">
        <f t="shared" si="2"/>
        <v>108.5</v>
      </c>
    </row>
    <row r="23" spans="3:18" ht="20.25" x14ac:dyDescent="0.25">
      <c r="C23" s="160"/>
      <c r="D23" s="66">
        <v>21315</v>
      </c>
      <c r="E23" s="67">
        <v>1200</v>
      </c>
      <c r="F23" s="68">
        <v>600</v>
      </c>
      <c r="G23" s="69">
        <v>80</v>
      </c>
      <c r="H23" s="100" t="s">
        <v>28</v>
      </c>
      <c r="I23" s="101"/>
      <c r="J23" s="101">
        <v>6</v>
      </c>
      <c r="K23" s="42">
        <f t="shared" si="3"/>
        <v>4.32</v>
      </c>
      <c r="L23" s="43">
        <f t="shared" si="4"/>
        <v>0.34560000000000002</v>
      </c>
      <c r="M23" s="102">
        <v>20</v>
      </c>
      <c r="N23" s="45">
        <f t="shared" si="0"/>
        <v>6.9120000000000008</v>
      </c>
      <c r="O23" s="46">
        <f t="shared" si="5"/>
        <v>76.032000000000011</v>
      </c>
      <c r="P23" s="73">
        <f t="shared" si="1"/>
        <v>535.68000000000006</v>
      </c>
      <c r="Q23" s="74">
        <f t="shared" si="7"/>
        <v>1550</v>
      </c>
      <c r="R23" s="75">
        <f t="shared" si="2"/>
        <v>124</v>
      </c>
    </row>
    <row r="24" spans="3:18" ht="20.25" x14ac:dyDescent="0.25">
      <c r="C24" s="160"/>
      <c r="D24" s="66">
        <v>26848</v>
      </c>
      <c r="E24" s="67">
        <v>1200</v>
      </c>
      <c r="F24" s="68">
        <v>600</v>
      </c>
      <c r="G24" s="69">
        <v>90</v>
      </c>
      <c r="H24" s="100" t="s">
        <v>28</v>
      </c>
      <c r="I24" s="101"/>
      <c r="J24" s="101">
        <v>6</v>
      </c>
      <c r="K24" s="42">
        <f t="shared" si="3"/>
        <v>4.32</v>
      </c>
      <c r="L24" s="43">
        <f t="shared" si="4"/>
        <v>0.38880000000000003</v>
      </c>
      <c r="M24" s="102">
        <v>16</v>
      </c>
      <c r="N24" s="45">
        <f t="shared" si="0"/>
        <v>6.2208000000000006</v>
      </c>
      <c r="O24" s="46">
        <f t="shared" si="5"/>
        <v>68.42880000000001</v>
      </c>
      <c r="P24" s="73">
        <f t="shared" si="1"/>
        <v>602.6400000000001</v>
      </c>
      <c r="Q24" s="74">
        <f t="shared" si="7"/>
        <v>1550</v>
      </c>
      <c r="R24" s="75">
        <f t="shared" si="2"/>
        <v>139.5</v>
      </c>
    </row>
    <row r="25" spans="3:18" ht="20.25" x14ac:dyDescent="0.25">
      <c r="C25" s="160"/>
      <c r="D25" s="66">
        <v>12890</v>
      </c>
      <c r="E25" s="67">
        <v>1200</v>
      </c>
      <c r="F25" s="68">
        <v>600</v>
      </c>
      <c r="G25" s="69">
        <v>100</v>
      </c>
      <c r="H25" s="100" t="s">
        <v>24</v>
      </c>
      <c r="I25" s="72"/>
      <c r="J25" s="72">
        <v>6</v>
      </c>
      <c r="K25" s="42">
        <f t="shared" si="3"/>
        <v>4.32</v>
      </c>
      <c r="L25" s="43">
        <f t="shared" si="4"/>
        <v>0.432</v>
      </c>
      <c r="M25" s="103">
        <v>16</v>
      </c>
      <c r="N25" s="45">
        <f t="shared" si="0"/>
        <v>6.9119999999999999</v>
      </c>
      <c r="O25" s="46">
        <f t="shared" si="5"/>
        <v>76.031999999999996</v>
      </c>
      <c r="P25" s="73">
        <f t="shared" si="1"/>
        <v>669.6</v>
      </c>
      <c r="Q25" s="74">
        <f t="shared" si="7"/>
        <v>1550</v>
      </c>
      <c r="R25" s="75">
        <f t="shared" si="2"/>
        <v>155</v>
      </c>
    </row>
    <row r="26" spans="3:18" ht="20.25" x14ac:dyDescent="0.25">
      <c r="C26" s="160"/>
      <c r="D26" s="66">
        <v>368332</v>
      </c>
      <c r="E26" s="67">
        <v>1200</v>
      </c>
      <c r="F26" s="68">
        <v>600</v>
      </c>
      <c r="G26" s="69">
        <v>110</v>
      </c>
      <c r="H26" s="100" t="s">
        <v>28</v>
      </c>
      <c r="I26" s="101"/>
      <c r="J26" s="101">
        <v>5</v>
      </c>
      <c r="K26" s="42">
        <f t="shared" si="3"/>
        <v>3.6</v>
      </c>
      <c r="L26" s="43">
        <f t="shared" si="4"/>
        <v>0.39600000000000002</v>
      </c>
      <c r="M26" s="102">
        <v>16</v>
      </c>
      <c r="N26" s="45">
        <f t="shared" si="0"/>
        <v>6.3360000000000003</v>
      </c>
      <c r="O26" s="46">
        <f t="shared" si="5"/>
        <v>69.695999999999998</v>
      </c>
      <c r="P26" s="73">
        <f t="shared" si="1"/>
        <v>613.80000000000007</v>
      </c>
      <c r="Q26" s="74">
        <f t="shared" si="7"/>
        <v>1550</v>
      </c>
      <c r="R26" s="75">
        <f t="shared" si="2"/>
        <v>170.49999999999997</v>
      </c>
    </row>
    <row r="27" spans="3:18" ht="20.25" x14ac:dyDescent="0.25">
      <c r="C27" s="160"/>
      <c r="D27" s="66">
        <v>35443</v>
      </c>
      <c r="E27" s="67">
        <v>1200</v>
      </c>
      <c r="F27" s="68">
        <v>600</v>
      </c>
      <c r="G27" s="69">
        <v>120</v>
      </c>
      <c r="H27" s="100" t="s">
        <v>28</v>
      </c>
      <c r="I27" s="101"/>
      <c r="J27" s="101">
        <v>5</v>
      </c>
      <c r="K27" s="42">
        <f t="shared" si="3"/>
        <v>3.6</v>
      </c>
      <c r="L27" s="43">
        <f t="shared" si="4"/>
        <v>0.432</v>
      </c>
      <c r="M27" s="102">
        <v>16</v>
      </c>
      <c r="N27" s="45">
        <f t="shared" si="0"/>
        <v>6.9119999999999999</v>
      </c>
      <c r="O27" s="46">
        <f t="shared" si="5"/>
        <v>76.031999999999996</v>
      </c>
      <c r="P27" s="73">
        <f t="shared" si="1"/>
        <v>669.6</v>
      </c>
      <c r="Q27" s="74">
        <f t="shared" si="7"/>
        <v>1550</v>
      </c>
      <c r="R27" s="75">
        <f t="shared" si="2"/>
        <v>186</v>
      </c>
    </row>
    <row r="28" spans="3:18" ht="20.25" x14ac:dyDescent="0.25">
      <c r="C28" s="160"/>
      <c r="D28" s="66">
        <v>377524</v>
      </c>
      <c r="E28" s="67">
        <v>1200</v>
      </c>
      <c r="F28" s="68">
        <v>600</v>
      </c>
      <c r="G28" s="69">
        <v>130</v>
      </c>
      <c r="H28" s="100" t="s">
        <v>28</v>
      </c>
      <c r="I28" s="101"/>
      <c r="J28" s="101">
        <v>3</v>
      </c>
      <c r="K28" s="42">
        <f t="shared" si="3"/>
        <v>2.16</v>
      </c>
      <c r="L28" s="43">
        <f t="shared" si="4"/>
        <v>0.28079999999999999</v>
      </c>
      <c r="M28" s="102">
        <v>24</v>
      </c>
      <c r="N28" s="45">
        <f t="shared" si="0"/>
        <v>6.7392000000000003</v>
      </c>
      <c r="O28" s="46">
        <f t="shared" si="5"/>
        <v>74.131200000000007</v>
      </c>
      <c r="P28" s="73">
        <f t="shared" si="1"/>
        <v>435.24</v>
      </c>
      <c r="Q28" s="74">
        <f t="shared" si="7"/>
        <v>1550</v>
      </c>
      <c r="R28" s="75">
        <f t="shared" si="2"/>
        <v>201.5</v>
      </c>
    </row>
    <row r="29" spans="3:18" ht="20.25" x14ac:dyDescent="0.25">
      <c r="C29" s="160"/>
      <c r="D29" s="66">
        <v>31484</v>
      </c>
      <c r="E29" s="67">
        <v>1200</v>
      </c>
      <c r="F29" s="68">
        <v>600</v>
      </c>
      <c r="G29" s="69">
        <v>140</v>
      </c>
      <c r="H29" s="100" t="s">
        <v>28</v>
      </c>
      <c r="I29" s="101"/>
      <c r="J29" s="101">
        <v>4</v>
      </c>
      <c r="K29" s="42">
        <f t="shared" si="3"/>
        <v>2.88</v>
      </c>
      <c r="L29" s="43">
        <f t="shared" si="4"/>
        <v>0.4032</v>
      </c>
      <c r="M29" s="102">
        <v>16</v>
      </c>
      <c r="N29" s="45">
        <f t="shared" si="0"/>
        <v>6.4512</v>
      </c>
      <c r="O29" s="46">
        <f t="shared" si="5"/>
        <v>70.963200000000001</v>
      </c>
      <c r="P29" s="73">
        <f t="shared" si="1"/>
        <v>624.96</v>
      </c>
      <c r="Q29" s="74">
        <f t="shared" si="7"/>
        <v>1550</v>
      </c>
      <c r="R29" s="75">
        <f t="shared" si="2"/>
        <v>217</v>
      </c>
    </row>
    <row r="30" spans="3:18" ht="21" thickBot="1" x14ac:dyDescent="0.3">
      <c r="C30" s="160"/>
      <c r="D30" s="66">
        <v>33133</v>
      </c>
      <c r="E30" s="67">
        <v>1200</v>
      </c>
      <c r="F30" s="68">
        <v>600</v>
      </c>
      <c r="G30" s="69">
        <v>150</v>
      </c>
      <c r="H30" s="100" t="s">
        <v>28</v>
      </c>
      <c r="I30" s="101"/>
      <c r="J30" s="101">
        <v>4</v>
      </c>
      <c r="K30" s="50">
        <f t="shared" si="3"/>
        <v>2.88</v>
      </c>
      <c r="L30" s="51">
        <f t="shared" si="4"/>
        <v>0.432</v>
      </c>
      <c r="M30" s="52">
        <v>16</v>
      </c>
      <c r="N30" s="53">
        <f t="shared" si="0"/>
        <v>6.9119999999999999</v>
      </c>
      <c r="O30" s="54">
        <f t="shared" si="5"/>
        <v>76.031999999999996</v>
      </c>
      <c r="P30" s="73">
        <f t="shared" si="1"/>
        <v>669.6</v>
      </c>
      <c r="Q30" s="74">
        <f>Q28</f>
        <v>1550</v>
      </c>
      <c r="R30" s="75">
        <f t="shared" si="2"/>
        <v>232.5</v>
      </c>
    </row>
    <row r="31" spans="3:18" ht="36" x14ac:dyDescent="0.25">
      <c r="C31" s="104" t="s">
        <v>31</v>
      </c>
      <c r="D31" s="56">
        <v>13241</v>
      </c>
      <c r="E31" s="57">
        <v>1200</v>
      </c>
      <c r="F31" s="58">
        <v>600</v>
      </c>
      <c r="G31" s="59">
        <v>50</v>
      </c>
      <c r="H31" s="105" t="s">
        <v>24</v>
      </c>
      <c r="I31" s="61"/>
      <c r="J31" s="61">
        <v>12</v>
      </c>
      <c r="K31" s="26">
        <f t="shared" si="3"/>
        <v>8.64</v>
      </c>
      <c r="L31" s="27">
        <f t="shared" si="4"/>
        <v>0.432</v>
      </c>
      <c r="M31" s="28">
        <v>16</v>
      </c>
      <c r="N31" s="29">
        <f t="shared" si="0"/>
        <v>6.9119999999999999</v>
      </c>
      <c r="O31" s="30">
        <f t="shared" si="5"/>
        <v>76.031999999999996</v>
      </c>
      <c r="P31" s="63">
        <f t="shared" si="1"/>
        <v>756</v>
      </c>
      <c r="Q31" s="64">
        <v>1750</v>
      </c>
      <c r="R31" s="65">
        <f t="shared" si="2"/>
        <v>87.5</v>
      </c>
    </row>
    <row r="32" spans="3:18" ht="20.25" x14ac:dyDescent="0.25">
      <c r="C32" s="160" t="s">
        <v>32</v>
      </c>
      <c r="D32" s="66">
        <v>13789</v>
      </c>
      <c r="E32" s="67">
        <v>1200</v>
      </c>
      <c r="F32" s="68">
        <v>600</v>
      </c>
      <c r="G32" s="69">
        <v>60</v>
      </c>
      <c r="H32" s="100" t="s">
        <v>28</v>
      </c>
      <c r="I32" s="101"/>
      <c r="J32" s="101">
        <v>10</v>
      </c>
      <c r="K32" s="42">
        <f t="shared" si="3"/>
        <v>7.2</v>
      </c>
      <c r="L32" s="43">
        <f t="shared" si="4"/>
        <v>0.432</v>
      </c>
      <c r="M32" s="102">
        <v>16</v>
      </c>
      <c r="N32" s="45">
        <f t="shared" si="0"/>
        <v>6.9119999999999999</v>
      </c>
      <c r="O32" s="46">
        <f t="shared" si="5"/>
        <v>76.031999999999996</v>
      </c>
      <c r="P32" s="73">
        <f t="shared" si="1"/>
        <v>756</v>
      </c>
      <c r="Q32" s="74">
        <f>Q31</f>
        <v>1750</v>
      </c>
      <c r="R32" s="75">
        <f t="shared" si="2"/>
        <v>104.99999999999999</v>
      </c>
    </row>
    <row r="33" spans="3:18" ht="20.25" x14ac:dyDescent="0.25">
      <c r="C33" s="160"/>
      <c r="D33" s="66">
        <v>20583</v>
      </c>
      <c r="E33" s="67">
        <v>1200</v>
      </c>
      <c r="F33" s="68">
        <v>600</v>
      </c>
      <c r="G33" s="69">
        <v>70</v>
      </c>
      <c r="H33" s="100" t="s">
        <v>28</v>
      </c>
      <c r="I33" s="101"/>
      <c r="J33" s="101">
        <v>8</v>
      </c>
      <c r="K33" s="42">
        <f t="shared" si="3"/>
        <v>5.76</v>
      </c>
      <c r="L33" s="43">
        <f t="shared" si="4"/>
        <v>0.4032</v>
      </c>
      <c r="M33" s="102">
        <v>16</v>
      </c>
      <c r="N33" s="45">
        <f t="shared" si="0"/>
        <v>6.4512</v>
      </c>
      <c r="O33" s="46">
        <f t="shared" si="5"/>
        <v>70.963200000000001</v>
      </c>
      <c r="P33" s="73">
        <f t="shared" si="1"/>
        <v>705.6</v>
      </c>
      <c r="Q33" s="74">
        <f t="shared" ref="Q33:Q41" si="8">Q32</f>
        <v>1750</v>
      </c>
      <c r="R33" s="75">
        <f t="shared" si="2"/>
        <v>122.5</v>
      </c>
    </row>
    <row r="34" spans="3:18" ht="20.25" x14ac:dyDescent="0.25">
      <c r="C34" s="160"/>
      <c r="D34" s="66">
        <v>20584</v>
      </c>
      <c r="E34" s="67">
        <v>1200</v>
      </c>
      <c r="F34" s="68">
        <v>600</v>
      </c>
      <c r="G34" s="69">
        <v>80</v>
      </c>
      <c r="H34" s="100" t="s">
        <v>28</v>
      </c>
      <c r="I34" s="101"/>
      <c r="J34" s="101">
        <v>6</v>
      </c>
      <c r="K34" s="42">
        <f t="shared" si="3"/>
        <v>4.32</v>
      </c>
      <c r="L34" s="43">
        <f t="shared" si="4"/>
        <v>0.34560000000000002</v>
      </c>
      <c r="M34" s="102">
        <v>20</v>
      </c>
      <c r="N34" s="45">
        <f t="shared" si="0"/>
        <v>6.9120000000000008</v>
      </c>
      <c r="O34" s="46">
        <f t="shared" si="5"/>
        <v>76.032000000000011</v>
      </c>
      <c r="P34" s="73">
        <f t="shared" si="1"/>
        <v>604.80000000000007</v>
      </c>
      <c r="Q34" s="74">
        <f t="shared" si="8"/>
        <v>1750</v>
      </c>
      <c r="R34" s="75">
        <f t="shared" si="2"/>
        <v>140</v>
      </c>
    </row>
    <row r="35" spans="3:18" ht="20.25" x14ac:dyDescent="0.25">
      <c r="C35" s="160"/>
      <c r="D35" s="66">
        <v>53722</v>
      </c>
      <c r="E35" s="67">
        <v>1200</v>
      </c>
      <c r="F35" s="68">
        <v>600</v>
      </c>
      <c r="G35" s="69">
        <v>90</v>
      </c>
      <c r="H35" s="100" t="s">
        <v>28</v>
      </c>
      <c r="I35" s="101"/>
      <c r="J35" s="101">
        <v>6</v>
      </c>
      <c r="K35" s="42">
        <f t="shared" si="3"/>
        <v>4.32</v>
      </c>
      <c r="L35" s="43">
        <f t="shared" si="4"/>
        <v>0.38880000000000003</v>
      </c>
      <c r="M35" s="102">
        <v>16</v>
      </c>
      <c r="N35" s="45">
        <f t="shared" si="0"/>
        <v>6.2208000000000006</v>
      </c>
      <c r="O35" s="46">
        <f t="shared" si="5"/>
        <v>68.42880000000001</v>
      </c>
      <c r="P35" s="73">
        <f t="shared" si="1"/>
        <v>680.40000000000009</v>
      </c>
      <c r="Q35" s="74">
        <f t="shared" si="8"/>
        <v>1750</v>
      </c>
      <c r="R35" s="75">
        <f t="shared" si="2"/>
        <v>157.5</v>
      </c>
    </row>
    <row r="36" spans="3:18" ht="20.25" x14ac:dyDescent="0.25">
      <c r="C36" s="160"/>
      <c r="D36" s="66">
        <v>13240</v>
      </c>
      <c r="E36" s="67">
        <v>1200</v>
      </c>
      <c r="F36" s="68">
        <v>600</v>
      </c>
      <c r="G36" s="69">
        <v>100</v>
      </c>
      <c r="H36" s="100" t="s">
        <v>28</v>
      </c>
      <c r="I36" s="72"/>
      <c r="J36" s="72">
        <v>6</v>
      </c>
      <c r="K36" s="42">
        <f t="shared" si="3"/>
        <v>4.32</v>
      </c>
      <c r="L36" s="43">
        <f t="shared" si="4"/>
        <v>0.432</v>
      </c>
      <c r="M36" s="103">
        <v>16</v>
      </c>
      <c r="N36" s="45">
        <f t="shared" si="0"/>
        <v>6.9119999999999999</v>
      </c>
      <c r="O36" s="46">
        <f t="shared" si="5"/>
        <v>76.031999999999996</v>
      </c>
      <c r="P36" s="73">
        <f t="shared" si="1"/>
        <v>756</v>
      </c>
      <c r="Q36" s="74">
        <f t="shared" si="8"/>
        <v>1750</v>
      </c>
      <c r="R36" s="75">
        <f t="shared" si="2"/>
        <v>175</v>
      </c>
    </row>
    <row r="37" spans="3:18" ht="20.25" x14ac:dyDescent="0.25">
      <c r="C37" s="160"/>
      <c r="D37" s="66">
        <v>368224</v>
      </c>
      <c r="E37" s="67">
        <v>1200</v>
      </c>
      <c r="F37" s="68">
        <v>600</v>
      </c>
      <c r="G37" s="69">
        <v>110</v>
      </c>
      <c r="H37" s="100" t="s">
        <v>28</v>
      </c>
      <c r="I37" s="101"/>
      <c r="J37" s="101">
        <v>5</v>
      </c>
      <c r="K37" s="42">
        <f t="shared" si="3"/>
        <v>3.6</v>
      </c>
      <c r="L37" s="43">
        <f t="shared" si="4"/>
        <v>0.39600000000000002</v>
      </c>
      <c r="M37" s="102">
        <v>16</v>
      </c>
      <c r="N37" s="45">
        <f t="shared" si="0"/>
        <v>6.3360000000000003</v>
      </c>
      <c r="O37" s="46">
        <f t="shared" si="5"/>
        <v>69.695999999999998</v>
      </c>
      <c r="P37" s="73">
        <f t="shared" si="1"/>
        <v>693</v>
      </c>
      <c r="Q37" s="74">
        <f t="shared" si="8"/>
        <v>1750</v>
      </c>
      <c r="R37" s="75">
        <f t="shared" si="2"/>
        <v>192.49999999999997</v>
      </c>
    </row>
    <row r="38" spans="3:18" ht="20.25" x14ac:dyDescent="0.25">
      <c r="C38" s="160"/>
      <c r="D38" s="66">
        <v>393434</v>
      </c>
      <c r="E38" s="67">
        <v>1200</v>
      </c>
      <c r="F38" s="68">
        <v>600</v>
      </c>
      <c r="G38" s="69">
        <v>120</v>
      </c>
      <c r="H38" s="100" t="s">
        <v>28</v>
      </c>
      <c r="I38" s="101"/>
      <c r="J38" s="101">
        <v>5</v>
      </c>
      <c r="K38" s="42">
        <f t="shared" si="3"/>
        <v>3.6</v>
      </c>
      <c r="L38" s="43">
        <f t="shared" si="4"/>
        <v>0.432</v>
      </c>
      <c r="M38" s="102">
        <v>16</v>
      </c>
      <c r="N38" s="45">
        <f t="shared" si="0"/>
        <v>6.9119999999999999</v>
      </c>
      <c r="O38" s="46">
        <f t="shared" si="5"/>
        <v>76.031999999999996</v>
      </c>
      <c r="P38" s="73">
        <f t="shared" si="1"/>
        <v>756</v>
      </c>
      <c r="Q38" s="74">
        <f t="shared" si="8"/>
        <v>1750</v>
      </c>
      <c r="R38" s="75">
        <f t="shared" si="2"/>
        <v>209.99999999999997</v>
      </c>
    </row>
    <row r="39" spans="3:18" ht="20.25" x14ac:dyDescent="0.25">
      <c r="C39" s="160"/>
      <c r="D39" s="66">
        <v>365277</v>
      </c>
      <c r="E39" s="67">
        <v>1200</v>
      </c>
      <c r="F39" s="68">
        <v>600</v>
      </c>
      <c r="G39" s="69">
        <v>130</v>
      </c>
      <c r="H39" s="100" t="s">
        <v>28</v>
      </c>
      <c r="I39" s="101"/>
      <c r="J39" s="101">
        <v>3</v>
      </c>
      <c r="K39" s="42">
        <f t="shared" si="3"/>
        <v>2.16</v>
      </c>
      <c r="L39" s="43">
        <f t="shared" si="4"/>
        <v>0.28079999999999999</v>
      </c>
      <c r="M39" s="102">
        <v>24</v>
      </c>
      <c r="N39" s="45">
        <f t="shared" si="0"/>
        <v>6.7392000000000003</v>
      </c>
      <c r="O39" s="46">
        <f t="shared" si="5"/>
        <v>74.131200000000007</v>
      </c>
      <c r="P39" s="73">
        <f t="shared" si="1"/>
        <v>491.4</v>
      </c>
      <c r="Q39" s="74">
        <f t="shared" si="8"/>
        <v>1750</v>
      </c>
      <c r="R39" s="75">
        <f t="shared" si="2"/>
        <v>227.5</v>
      </c>
    </row>
    <row r="40" spans="3:18" ht="20.25" x14ac:dyDescent="0.25">
      <c r="C40" s="160"/>
      <c r="D40" s="66">
        <v>368226</v>
      </c>
      <c r="E40" s="67">
        <v>1200</v>
      </c>
      <c r="F40" s="68">
        <v>600</v>
      </c>
      <c r="G40" s="69">
        <v>140</v>
      </c>
      <c r="H40" s="100" t="s">
        <v>28</v>
      </c>
      <c r="I40" s="101"/>
      <c r="J40" s="101">
        <v>4</v>
      </c>
      <c r="K40" s="42">
        <f t="shared" si="3"/>
        <v>2.88</v>
      </c>
      <c r="L40" s="43">
        <f t="shared" si="4"/>
        <v>0.4032</v>
      </c>
      <c r="M40" s="102">
        <v>16</v>
      </c>
      <c r="N40" s="45">
        <f t="shared" si="0"/>
        <v>6.4512</v>
      </c>
      <c r="O40" s="46">
        <f t="shared" si="5"/>
        <v>70.963200000000001</v>
      </c>
      <c r="P40" s="73">
        <f t="shared" si="1"/>
        <v>705.6</v>
      </c>
      <c r="Q40" s="74">
        <f t="shared" si="8"/>
        <v>1750</v>
      </c>
      <c r="R40" s="75">
        <f>Q40/(1000/G40)</f>
        <v>245</v>
      </c>
    </row>
    <row r="41" spans="3:18" ht="21" thickBot="1" x14ac:dyDescent="0.3">
      <c r="C41" s="161"/>
      <c r="D41" s="84">
        <v>23463</v>
      </c>
      <c r="E41" s="85">
        <v>1200</v>
      </c>
      <c r="F41" s="86">
        <v>600</v>
      </c>
      <c r="G41" s="87">
        <v>150</v>
      </c>
      <c r="H41" s="106" t="s">
        <v>28</v>
      </c>
      <c r="I41" s="107"/>
      <c r="J41" s="107">
        <v>4</v>
      </c>
      <c r="K41" s="108">
        <f t="shared" si="3"/>
        <v>2.88</v>
      </c>
      <c r="L41" s="109">
        <f t="shared" si="4"/>
        <v>0.432</v>
      </c>
      <c r="M41" s="52">
        <v>16</v>
      </c>
      <c r="N41" s="110">
        <f t="shared" si="0"/>
        <v>6.9119999999999999</v>
      </c>
      <c r="O41" s="111">
        <f t="shared" si="5"/>
        <v>76.031999999999996</v>
      </c>
      <c r="P41" s="92">
        <f t="shared" si="1"/>
        <v>756</v>
      </c>
      <c r="Q41" s="93">
        <f t="shared" si="8"/>
        <v>1750</v>
      </c>
      <c r="R41" s="94">
        <f>Q41/(1000/G41)</f>
        <v>262.5</v>
      </c>
    </row>
    <row r="42" spans="3:18" ht="36" x14ac:dyDescent="0.25">
      <c r="C42" s="112" t="s">
        <v>33</v>
      </c>
      <c r="D42" s="23" t="s">
        <v>34</v>
      </c>
      <c r="E42" s="95">
        <v>1200</v>
      </c>
      <c r="F42" s="96">
        <v>600</v>
      </c>
      <c r="G42" s="97">
        <v>50</v>
      </c>
      <c r="H42" s="113" t="s">
        <v>28</v>
      </c>
      <c r="I42" s="114"/>
      <c r="J42" s="62">
        <v>12</v>
      </c>
      <c r="K42" s="115">
        <v>8.64</v>
      </c>
      <c r="L42" s="27">
        <v>0.432</v>
      </c>
      <c r="M42" s="28">
        <v>16</v>
      </c>
      <c r="N42" s="116">
        <v>6.9119999999999999</v>
      </c>
      <c r="O42" s="117">
        <v>76.031999999999996</v>
      </c>
      <c r="P42" s="31">
        <f t="shared" si="1"/>
        <v>691.2</v>
      </c>
      <c r="Q42" s="32">
        <v>1600</v>
      </c>
      <c r="R42" s="33">
        <f>Q42/(1000/G42)</f>
        <v>80</v>
      </c>
    </row>
    <row r="43" spans="3:18" ht="36.75" thickBot="1" x14ac:dyDescent="0.3">
      <c r="C43" s="118" t="s">
        <v>35</v>
      </c>
      <c r="D43" s="84" t="s">
        <v>36</v>
      </c>
      <c r="E43" s="119">
        <v>1200</v>
      </c>
      <c r="F43" s="120">
        <v>600</v>
      </c>
      <c r="G43" s="121">
        <v>100</v>
      </c>
      <c r="H43" s="122" t="s">
        <v>28</v>
      </c>
      <c r="I43" s="123"/>
      <c r="J43" s="124">
        <v>6</v>
      </c>
      <c r="K43" s="125">
        <v>8.64</v>
      </c>
      <c r="L43" s="126">
        <v>0.432</v>
      </c>
      <c r="M43" s="127">
        <v>16</v>
      </c>
      <c r="N43" s="128">
        <v>6.9119999999999999</v>
      </c>
      <c r="O43" s="129">
        <v>76.031999999999996</v>
      </c>
      <c r="P43" s="130">
        <f t="shared" si="1"/>
        <v>691.2</v>
      </c>
      <c r="Q43" s="93">
        <v>1600</v>
      </c>
      <c r="R43" s="94">
        <f>Q43/(1000/G43)</f>
        <v>160</v>
      </c>
    </row>
    <row r="44" spans="3:18" ht="20.25" x14ac:dyDescent="0.25">
      <c r="C44" s="131"/>
      <c r="D44" s="132"/>
      <c r="E44" s="133"/>
      <c r="F44" s="133"/>
      <c r="G44" s="133"/>
      <c r="H44" s="132"/>
      <c r="I44" s="134"/>
      <c r="J44" s="135"/>
      <c r="K44" s="136"/>
      <c r="L44" s="136"/>
      <c r="M44" s="135"/>
      <c r="N44" s="137"/>
      <c r="O44" s="137"/>
      <c r="P44" s="138"/>
      <c r="Q44" s="139"/>
      <c r="R44" s="140"/>
    </row>
    <row r="45" spans="3:18" ht="18" x14ac:dyDescent="0.25">
      <c r="C45" s="141" t="s">
        <v>37</v>
      </c>
      <c r="D45" s="142"/>
      <c r="E45" s="142"/>
      <c r="F45" s="142"/>
      <c r="G45" s="142"/>
      <c r="H45" s="142"/>
      <c r="I45" s="134"/>
      <c r="J45" s="143"/>
      <c r="K45" s="142"/>
      <c r="L45" s="144"/>
      <c r="M45" s="143"/>
      <c r="N45" s="145"/>
      <c r="O45" s="162"/>
      <c r="P45" s="162"/>
      <c r="Q45" s="162"/>
      <c r="R45" s="162"/>
    </row>
    <row r="46" spans="3:18" ht="18" x14ac:dyDescent="0.25">
      <c r="C46" s="146" t="s">
        <v>38</v>
      </c>
      <c r="D46" s="146"/>
      <c r="E46" s="147"/>
      <c r="F46" s="147"/>
      <c r="G46" s="147"/>
      <c r="H46" s="147"/>
      <c r="I46" s="148"/>
      <c r="J46" s="149"/>
      <c r="K46" s="151"/>
      <c r="L46" s="151"/>
      <c r="M46" s="151"/>
      <c r="N46" s="151"/>
      <c r="O46" s="151"/>
      <c r="P46" s="151"/>
      <c r="Q46" s="151"/>
      <c r="R46" s="151"/>
    </row>
    <row r="47" spans="3:18" ht="18" x14ac:dyDescent="0.25">
      <c r="C47" s="146" t="s">
        <v>39</v>
      </c>
      <c r="D47" s="146"/>
      <c r="E47" s="142"/>
      <c r="F47" s="142"/>
      <c r="G47" s="142"/>
      <c r="H47" s="142"/>
      <c r="I47" s="134"/>
      <c r="J47" s="143"/>
      <c r="K47" s="142"/>
      <c r="L47" s="144"/>
      <c r="M47" s="143"/>
      <c r="N47" s="145"/>
      <c r="O47" s="151"/>
      <c r="P47" s="151"/>
      <c r="Q47" s="151"/>
      <c r="R47" s="151"/>
    </row>
    <row r="48" spans="3:18" ht="18" x14ac:dyDescent="0.25">
      <c r="C48" s="146" t="s">
        <v>40</v>
      </c>
      <c r="D48" s="146"/>
      <c r="E48" s="142"/>
      <c r="F48" s="142"/>
      <c r="G48" s="142"/>
      <c r="H48" s="142"/>
      <c r="I48" s="134"/>
      <c r="J48" s="143"/>
      <c r="K48" s="142"/>
      <c r="L48" s="144"/>
      <c r="M48" s="143"/>
      <c r="N48" s="145"/>
      <c r="O48" s="152"/>
      <c r="P48" s="152"/>
      <c r="Q48" s="152"/>
      <c r="R48" s="152"/>
    </row>
    <row r="49" spans="3:18" ht="18" x14ac:dyDescent="0.25">
      <c r="C49" s="146" t="s">
        <v>41</v>
      </c>
      <c r="D49" s="146"/>
      <c r="E49" s="142"/>
      <c r="F49" s="142"/>
      <c r="G49" s="142"/>
      <c r="H49" s="142"/>
      <c r="I49" s="134"/>
      <c r="J49" s="143"/>
      <c r="K49" s="142"/>
      <c r="L49" s="144"/>
      <c r="M49" s="143"/>
      <c r="N49" s="145"/>
      <c r="O49" s="142"/>
      <c r="P49" s="152"/>
      <c r="Q49" s="152"/>
      <c r="R49" s="152"/>
    </row>
    <row r="50" spans="3:18" ht="18" x14ac:dyDescent="0.25">
      <c r="C50" s="150" t="s">
        <v>42</v>
      </c>
      <c r="D50" s="150"/>
      <c r="E50" s="142"/>
      <c r="F50" s="142"/>
      <c r="G50" s="142"/>
      <c r="H50" s="142"/>
      <c r="I50" s="134"/>
      <c r="J50" s="143"/>
      <c r="K50" s="142"/>
      <c r="L50" s="144"/>
      <c r="M50" s="143"/>
      <c r="N50" s="145"/>
      <c r="O50" s="145"/>
      <c r="P50" s="142"/>
      <c r="Q50" s="142"/>
      <c r="R50" s="142"/>
    </row>
    <row r="51" spans="3:18" ht="18" x14ac:dyDescent="0.25">
      <c r="C51" s="150" t="s">
        <v>43</v>
      </c>
      <c r="D51" s="150"/>
      <c r="E51" s="142"/>
      <c r="F51" s="142"/>
      <c r="G51" s="142"/>
      <c r="H51" s="142"/>
      <c r="I51" s="134"/>
      <c r="J51" s="143"/>
      <c r="K51" s="142"/>
      <c r="L51" s="144"/>
      <c r="M51" s="143"/>
      <c r="N51" s="145"/>
      <c r="O51" s="145"/>
      <c r="P51" s="142"/>
      <c r="Q51" s="142"/>
      <c r="R51" s="142"/>
    </row>
    <row r="52" spans="3:18" ht="18" x14ac:dyDescent="0.25">
      <c r="C52" s="150" t="s">
        <v>44</v>
      </c>
      <c r="D52" s="150"/>
      <c r="E52" s="142"/>
      <c r="F52" s="142"/>
      <c r="G52" s="142"/>
      <c r="H52" s="142"/>
      <c r="I52" s="134"/>
      <c r="J52" s="143"/>
      <c r="K52" s="142"/>
      <c r="L52" s="144"/>
      <c r="M52" s="143"/>
      <c r="N52" s="145"/>
      <c r="O52" s="145"/>
      <c r="P52" s="142"/>
      <c r="Q52" s="142"/>
      <c r="R52" s="142"/>
    </row>
  </sheetData>
  <mergeCells count="20">
    <mergeCell ref="C10:C19"/>
    <mergeCell ref="C21:C30"/>
    <mergeCell ref="C32:C41"/>
    <mergeCell ref="O45:R45"/>
    <mergeCell ref="P1:R1"/>
    <mergeCell ref="C2:R2"/>
    <mergeCell ref="C4:C5"/>
    <mergeCell ref="D4:D5"/>
    <mergeCell ref="E4:E5"/>
    <mergeCell ref="F4:F5"/>
    <mergeCell ref="G4:G5"/>
    <mergeCell ref="H4:H5"/>
    <mergeCell ref="I4:I5"/>
    <mergeCell ref="J4:L4"/>
    <mergeCell ref="K46:R46"/>
    <mergeCell ref="O47:R47"/>
    <mergeCell ref="O48:R48"/>
    <mergeCell ref="P49:R49"/>
    <mergeCell ref="M4:N4"/>
    <mergeCell ref="P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Технониколь Лайт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2018-07-05T06:53:36Z</dcterms:modified>
</cp:coreProperties>
</file>