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Технониколь Кровля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4" i="1" l="1"/>
  <c r="O14" i="1" s="1"/>
  <c r="K14" i="1"/>
  <c r="M14" i="1" s="1"/>
  <c r="N14" i="1" s="1"/>
  <c r="J14" i="1"/>
  <c r="P13" i="1"/>
  <c r="Q13" i="1" s="1"/>
  <c r="J13" i="1"/>
  <c r="K13" i="1" s="1"/>
  <c r="Q12" i="1"/>
  <c r="J12" i="1"/>
  <c r="K12" i="1" s="1"/>
  <c r="K11" i="1"/>
  <c r="M11" i="1" s="1"/>
  <c r="N11" i="1" s="1"/>
  <c r="J11" i="1"/>
  <c r="J10" i="1"/>
  <c r="K10" i="1" s="1"/>
  <c r="M10" i="1" s="1"/>
  <c r="N10" i="1" s="1"/>
  <c r="J9" i="1"/>
  <c r="K9" i="1" s="1"/>
  <c r="M9" i="1" s="1"/>
  <c r="N9" i="1" s="1"/>
  <c r="J8" i="1"/>
  <c r="K8" i="1" s="1"/>
  <c r="M8" i="1" s="1"/>
  <c r="N8" i="1" s="1"/>
  <c r="P7" i="1"/>
  <c r="P8" i="1" s="1"/>
  <c r="K7" i="1"/>
  <c r="M7" i="1" s="1"/>
  <c r="N7" i="1" s="1"/>
  <c r="J7" i="1"/>
  <c r="Q6" i="1"/>
  <c r="J6" i="1"/>
  <c r="K6" i="1" s="1"/>
  <c r="O12" i="1" l="1"/>
  <c r="M12" i="1"/>
  <c r="N12" i="1" s="1"/>
  <c r="M6" i="1"/>
  <c r="N6" i="1" s="1"/>
  <c r="O6" i="1"/>
  <c r="P9" i="1"/>
  <c r="O8" i="1"/>
  <c r="Q8" i="1"/>
  <c r="M13" i="1"/>
  <c r="N13" i="1" s="1"/>
  <c r="O13" i="1"/>
  <c r="Q7" i="1"/>
  <c r="Q14" i="1"/>
  <c r="O7" i="1"/>
  <c r="Q9" i="1" l="1"/>
  <c r="P10" i="1"/>
  <c r="O9" i="1"/>
  <c r="Q10" i="1" l="1"/>
  <c r="P11" i="1"/>
  <c r="O10" i="1"/>
  <c r="O11" i="1" l="1"/>
  <c r="Q11" i="1"/>
</calcChain>
</file>

<file path=xl/sharedStrings.xml><?xml version="1.0" encoding="utf-8"?>
<sst xmlns="http://schemas.openxmlformats.org/spreadsheetml/2006/main" count="45" uniqueCount="38">
  <si>
    <t xml:space="preserve">Челябинск, ул. Марченко, 29                                                                                   
Телефон в Челябинске
 + 7 (351) 200-34-46 </t>
  </si>
  <si>
    <t>Цена на 01.05.2018</t>
  </si>
  <si>
    <t xml:space="preserve"> Точную цену и условия приобретения необходимо уточнять по телефонам (+7 351) 200-34-46 </t>
  </si>
  <si>
    <t>Прайс-лист на теплоизоляционные материалы производства компании ТехноНИКОЛЬ</t>
  </si>
  <si>
    <t>Наименование продукции</t>
  </si>
  <si>
    <t>ЕКН</t>
  </si>
  <si>
    <t>Длина, мм</t>
  </si>
  <si>
    <t>Ширина, мм</t>
  </si>
  <si>
    <t>Толщина, мм</t>
  </si>
  <si>
    <r>
      <t>ТИП</t>
    </r>
    <r>
      <rPr>
        <vertAlign val="superscript"/>
        <sz val="14"/>
        <rFont val="Arial"/>
        <family val="2"/>
        <charset val="204"/>
      </rPr>
      <t>4</t>
    </r>
  </si>
  <si>
    <t>Минимальный объем партии,м3 (кратно поддону)</t>
  </si>
  <si>
    <t>Количество в пачке</t>
  </si>
  <si>
    <t>Количество в поддоне,</t>
  </si>
  <si>
    <t>Норма загрузки в фуру, объемом, куб.м.</t>
  </si>
  <si>
    <t>Стоимость с НДС, руб./м³</t>
  </si>
  <si>
    <t>Плит, шт</t>
  </si>
  <si>
    <r>
      <t>м</t>
    </r>
    <r>
      <rPr>
        <vertAlign val="superscript"/>
        <sz val="14"/>
        <rFont val="Arial"/>
        <family val="2"/>
        <charset val="204"/>
      </rPr>
      <t>2</t>
    </r>
  </si>
  <si>
    <r>
      <t>м</t>
    </r>
    <r>
      <rPr>
        <vertAlign val="superscript"/>
        <sz val="14"/>
        <rFont val="Arial"/>
        <family val="2"/>
        <charset val="204"/>
      </rPr>
      <t>3</t>
    </r>
  </si>
  <si>
    <t>Пачек, шт</t>
  </si>
  <si>
    <r>
      <t>92 м</t>
    </r>
    <r>
      <rPr>
        <vertAlign val="superscript"/>
        <sz val="14"/>
        <rFont val="Arial"/>
        <family val="2"/>
        <charset val="204"/>
      </rPr>
      <t>3</t>
    </r>
  </si>
  <si>
    <t>Упаковка</t>
  </si>
  <si>
    <r>
      <t>м</t>
    </r>
    <r>
      <rPr>
        <vertAlign val="superscript"/>
        <sz val="14"/>
        <color indexed="10"/>
        <rFont val="Arial"/>
        <family val="2"/>
        <charset val="204"/>
      </rPr>
      <t>3</t>
    </r>
  </si>
  <si>
    <r>
      <t>м</t>
    </r>
    <r>
      <rPr>
        <vertAlign val="superscript"/>
        <sz val="24"/>
        <rFont val="Arial"/>
        <family val="2"/>
        <charset val="204"/>
      </rPr>
      <t>2</t>
    </r>
  </si>
  <si>
    <t>ТЕХНО РУФ Н30</t>
  </si>
  <si>
    <t>Б</t>
  </si>
  <si>
    <r>
      <t xml:space="preserve">ТУ 5762-010-74182181-2012 </t>
    </r>
    <r>
      <rPr>
        <sz val="12"/>
        <rFont val="Arial"/>
        <family val="2"/>
        <charset val="204"/>
      </rPr>
      <t>Нижний слой плоской кровли</t>
    </r>
    <r>
      <rPr>
        <sz val="14"/>
        <rFont val="Arial"/>
        <family val="2"/>
        <charset val="204"/>
      </rPr>
      <t xml:space="preserve">.                                 </t>
    </r>
    <r>
      <rPr>
        <sz val="14"/>
        <color indexed="10"/>
        <rFont val="Arial"/>
        <family val="2"/>
        <charset val="204"/>
      </rPr>
      <t xml:space="preserve">      Средняя плотность 115 кг/м3 (Отгрузка на поддонах)</t>
    </r>
  </si>
  <si>
    <t>С</t>
  </si>
  <si>
    <r>
      <rPr>
        <b/>
        <sz val="14"/>
        <rFont val="Arial"/>
        <family val="2"/>
        <charset val="204"/>
      </rPr>
      <t xml:space="preserve">ТЕХНО РУФ В60  </t>
    </r>
    <r>
      <rPr>
        <sz val="14"/>
        <rFont val="Arial"/>
        <family val="2"/>
        <charset val="204"/>
      </rPr>
      <t xml:space="preserve">                   </t>
    </r>
    <r>
      <rPr>
        <sz val="14"/>
        <rFont val="Arial"/>
        <family val="2"/>
        <charset val="204"/>
      </rPr>
      <t xml:space="preserve">                          </t>
    </r>
  </si>
  <si>
    <t>А</t>
  </si>
  <si>
    <r>
      <t xml:space="preserve">ТУ 5762-010-74182181-2012 Верхний слой плоской кровли.            </t>
    </r>
    <r>
      <rPr>
        <sz val="14"/>
        <color indexed="10"/>
        <rFont val="Arial"/>
        <family val="2"/>
        <charset val="204"/>
      </rPr>
      <t xml:space="preserve">           Средняя плотность 180 кг/м3 (Отгрузка на поддонах) </t>
    </r>
  </si>
  <si>
    <t>Примечание:</t>
  </si>
  <si>
    <t>1.       Цена указана без учета стоимости доставки.</t>
  </si>
  <si>
    <t>2.       Счет считается действительным к оплате в течение 3-х банковских дней.</t>
  </si>
  <si>
    <t>3.       Возможно изготовление нестандартных размеров по согласованию с ОКС.</t>
  </si>
  <si>
    <r>
      <t xml:space="preserve">4.       Тип продукта указывает на ориентировочный </t>
    </r>
    <r>
      <rPr>
        <u/>
        <sz val="14"/>
        <rFont val="Arial"/>
        <family val="2"/>
        <charset val="204"/>
      </rPr>
      <t>максимальный</t>
    </r>
    <r>
      <rPr>
        <sz val="14"/>
        <rFont val="Arial"/>
        <family val="2"/>
        <charset val="204"/>
      </rPr>
      <t xml:space="preserve"> срок поставки с момента размещения заказа.</t>
    </r>
  </si>
  <si>
    <r>
      <t xml:space="preserve">А - отгрузка в течение 24 часов (заявки принимаются в любом количестве, </t>
    </r>
    <r>
      <rPr>
        <sz val="14"/>
        <color indexed="10"/>
        <rFont val="Arial"/>
        <family val="2"/>
        <charset val="204"/>
      </rPr>
      <t>кратно поддону</t>
    </r>
    <r>
      <rPr>
        <sz val="14"/>
        <rFont val="Arial"/>
        <family val="2"/>
        <charset val="204"/>
      </rPr>
      <t>).</t>
    </r>
  </si>
  <si>
    <r>
      <t xml:space="preserve">Б - отгрузка в течение 72 часов (заявки принимаются в любом количестве, </t>
    </r>
    <r>
      <rPr>
        <sz val="14"/>
        <color indexed="10"/>
        <rFont val="Arial"/>
        <family val="2"/>
        <charset val="204"/>
      </rPr>
      <t>кратно поддону</t>
    </r>
    <r>
      <rPr>
        <sz val="14"/>
        <rFont val="Arial"/>
        <family val="2"/>
        <charset val="204"/>
      </rPr>
      <t>).</t>
    </r>
  </si>
  <si>
    <r>
      <t xml:space="preserve">С - отгрузка в течение 7 дней (заявки принимаются в объеме не менее 10 тонн, </t>
    </r>
    <r>
      <rPr>
        <sz val="14"/>
        <color indexed="10"/>
        <rFont val="Arial"/>
        <family val="2"/>
        <charset val="204"/>
      </rPr>
      <t>кратно поддону</t>
    </r>
    <r>
      <rPr>
        <sz val="14"/>
        <rFont val="Arial"/>
        <family val="2"/>
        <charset val="204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</si>
</sst>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#,##0.000"/>
    <numFmt numFmtId="166" formatCode="#,##0.0000"/>
  </numFmts>
  <fonts count="19" x14ac:knownFonts="1"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sz val="20"/>
      <name val="Arial"/>
      <family val="2"/>
      <charset val="204"/>
    </font>
    <font>
      <sz val="14"/>
      <name val="Arial"/>
      <family val="2"/>
      <charset val="204"/>
    </font>
    <font>
      <vertAlign val="superscript"/>
      <sz val="14"/>
      <name val="Arial"/>
      <family val="2"/>
      <charset val="204"/>
    </font>
    <font>
      <sz val="14"/>
      <color rgb="FFFF0000"/>
      <name val="Arial"/>
      <family val="2"/>
      <charset val="204"/>
    </font>
    <font>
      <vertAlign val="superscript"/>
      <sz val="14"/>
      <color indexed="10"/>
      <name val="Arial"/>
      <family val="2"/>
      <charset val="204"/>
    </font>
    <font>
      <sz val="24"/>
      <name val="Arial"/>
      <family val="2"/>
      <charset val="204"/>
    </font>
    <font>
      <vertAlign val="superscript"/>
      <sz val="24"/>
      <name val="Arial"/>
      <family val="2"/>
      <charset val="204"/>
    </font>
    <font>
      <sz val="16"/>
      <name val="Arial"/>
      <family val="2"/>
      <charset val="204"/>
    </font>
    <font>
      <sz val="14"/>
      <color indexed="10"/>
      <name val="Arial"/>
      <family val="2"/>
      <charset val="204"/>
    </font>
    <font>
      <sz val="16"/>
      <color indexed="10"/>
      <name val="Arial"/>
      <family val="2"/>
      <charset val="204"/>
    </font>
    <font>
      <u/>
      <sz val="10"/>
      <color indexed="12"/>
      <name val="Arial"/>
      <family val="2"/>
      <charset val="204"/>
    </font>
    <font>
      <u/>
      <sz val="12"/>
      <color indexed="12"/>
      <name val="Arial"/>
      <family val="2"/>
      <charset val="204"/>
    </font>
    <font>
      <u/>
      <sz val="14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126">
    <xf numFmtId="0" fontId="0" fillId="0" borderId="0" xfId="0"/>
    <xf numFmtId="0" fontId="0" fillId="0" borderId="0" xfId="0" applyAlignment="1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distributed"/>
    </xf>
    <xf numFmtId="0" fontId="4" fillId="0" borderId="2" xfId="0" applyFont="1" applyBorder="1" applyAlignment="1">
      <alignment horizontal="center" vertical="distributed"/>
    </xf>
    <xf numFmtId="0" fontId="4" fillId="0" borderId="3" xfId="0" applyFont="1" applyBorder="1" applyAlignment="1">
      <alignment horizontal="center" vertical="distributed"/>
    </xf>
    <xf numFmtId="0" fontId="6" fillId="0" borderId="0" xfId="1" applyFont="1" applyAlignment="1">
      <alignment horizontal="center"/>
    </xf>
    <xf numFmtId="0" fontId="7" fillId="2" borderId="4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textRotation="90" wrapText="1"/>
    </xf>
    <xf numFmtId="0" fontId="7" fillId="2" borderId="7" xfId="1" applyFont="1" applyFill="1" applyBorder="1" applyAlignment="1">
      <alignment horizontal="center" vertical="center" textRotation="90" wrapText="1"/>
    </xf>
    <xf numFmtId="0" fontId="7" fillId="2" borderId="8" xfId="1" applyFont="1" applyFill="1" applyBorder="1" applyAlignment="1">
      <alignment horizontal="center" vertical="center" textRotation="90" wrapText="1"/>
    </xf>
    <xf numFmtId="164" fontId="7" fillId="2" borderId="5" xfId="1" applyNumberFormat="1" applyFont="1" applyFill="1" applyBorder="1" applyAlignment="1">
      <alignment horizontal="center" vertical="center" textRotation="90" wrapText="1"/>
    </xf>
    <xf numFmtId="0" fontId="7" fillId="2" borderId="5" xfId="1" applyFont="1" applyFill="1" applyBorder="1" applyAlignment="1">
      <alignment horizontal="center" vertical="center" textRotation="90" wrapText="1"/>
    </xf>
    <xf numFmtId="0" fontId="7" fillId="2" borderId="6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165" fontId="7" fillId="2" borderId="6" xfId="1" applyNumberFormat="1" applyFont="1" applyFill="1" applyBorder="1" applyAlignment="1">
      <alignment horizontal="center" vertical="center" wrapText="1"/>
    </xf>
    <xf numFmtId="165" fontId="7" fillId="2" borderId="8" xfId="1" applyNumberFormat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center" vertical="center" textRotation="90" wrapText="1"/>
    </xf>
    <xf numFmtId="0" fontId="7" fillId="2" borderId="14" xfId="1" applyFont="1" applyFill="1" applyBorder="1" applyAlignment="1">
      <alignment horizontal="center" vertical="center" textRotation="90" wrapText="1"/>
    </xf>
    <xf numFmtId="0" fontId="7" fillId="2" borderId="15" xfId="1" applyFont="1" applyFill="1" applyBorder="1" applyAlignment="1">
      <alignment horizontal="center" vertical="center" textRotation="90" wrapText="1"/>
    </xf>
    <xf numFmtId="164" fontId="7" fillId="2" borderId="12" xfId="1" applyNumberFormat="1" applyFont="1" applyFill="1" applyBorder="1" applyAlignment="1">
      <alignment horizontal="center" vertical="center" textRotation="90" wrapText="1"/>
    </xf>
    <xf numFmtId="0" fontId="7" fillId="2" borderId="12" xfId="1" applyFont="1" applyFill="1" applyBorder="1" applyAlignment="1">
      <alignment horizontal="center" vertical="center" textRotation="90" wrapText="1"/>
    </xf>
    <xf numFmtId="1" fontId="7" fillId="2" borderId="16" xfId="1" applyNumberFormat="1" applyFont="1" applyFill="1" applyBorder="1" applyAlignment="1">
      <alignment horizontal="center" vertical="center" wrapText="1"/>
    </xf>
    <xf numFmtId="0" fontId="7" fillId="2" borderId="17" xfId="1" applyFont="1" applyFill="1" applyBorder="1" applyAlignment="1">
      <alignment horizontal="center" vertical="center" wrapText="1"/>
    </xf>
    <xf numFmtId="164" fontId="7" fillId="2" borderId="18" xfId="1" applyNumberFormat="1" applyFont="1" applyFill="1" applyBorder="1" applyAlignment="1">
      <alignment horizontal="center" vertical="center" wrapText="1"/>
    </xf>
    <xf numFmtId="1" fontId="7" fillId="2" borderId="13" xfId="1" applyNumberFormat="1" applyFont="1" applyFill="1" applyBorder="1" applyAlignment="1">
      <alignment horizontal="center" vertical="center" wrapText="1"/>
    </xf>
    <xf numFmtId="164" fontId="7" fillId="2" borderId="15" xfId="1" applyNumberFormat="1" applyFont="1" applyFill="1" applyBorder="1" applyAlignment="1">
      <alignment horizontal="center" vertical="center" wrapText="1"/>
    </xf>
    <xf numFmtId="164" fontId="7" fillId="2" borderId="19" xfId="1" applyNumberFormat="1" applyFont="1" applyFill="1" applyBorder="1" applyAlignment="1">
      <alignment horizontal="center" vertical="center" wrapText="1"/>
    </xf>
    <xf numFmtId="0" fontId="7" fillId="2" borderId="20" xfId="1" applyFont="1" applyFill="1" applyBorder="1" applyAlignment="1">
      <alignment horizontal="center" vertical="center" wrapText="1"/>
    </xf>
    <xf numFmtId="0" fontId="9" fillId="2" borderId="14" xfId="1" applyFont="1" applyFill="1" applyBorder="1" applyAlignment="1">
      <alignment horizontal="center" vertical="center" wrapText="1"/>
    </xf>
    <xf numFmtId="0" fontId="11" fillId="2" borderId="15" xfId="1" applyFont="1" applyFill="1" applyBorder="1" applyAlignment="1">
      <alignment horizontal="center" vertical="center" wrapText="1"/>
    </xf>
    <xf numFmtId="0" fontId="4" fillId="3" borderId="21" xfId="1" applyFont="1" applyFill="1" applyBorder="1" applyAlignment="1">
      <alignment horizontal="left" vertical="top" wrapText="1"/>
    </xf>
    <xf numFmtId="0" fontId="7" fillId="3" borderId="4" xfId="1" applyFont="1" applyFill="1" applyBorder="1" applyAlignment="1">
      <alignment horizontal="center" vertical="top" wrapText="1"/>
    </xf>
    <xf numFmtId="0" fontId="7" fillId="3" borderId="10" xfId="1" applyFont="1" applyFill="1" applyBorder="1" applyAlignment="1">
      <alignment horizontal="center" vertical="top" wrapText="1"/>
    </xf>
    <xf numFmtId="0" fontId="7" fillId="3" borderId="7" xfId="1" applyFont="1" applyFill="1" applyBorder="1" applyAlignment="1">
      <alignment horizontal="center" vertical="top" wrapText="1"/>
    </xf>
    <xf numFmtId="0" fontId="7" fillId="3" borderId="8" xfId="1" applyFont="1" applyFill="1" applyBorder="1" applyAlignment="1">
      <alignment horizontal="center" vertical="top" wrapText="1"/>
    </xf>
    <xf numFmtId="0" fontId="7" fillId="3" borderId="22" xfId="1" applyFont="1" applyFill="1" applyBorder="1" applyAlignment="1">
      <alignment horizontal="center" vertical="top" wrapText="1"/>
    </xf>
    <xf numFmtId="1" fontId="7" fillId="3" borderId="6" xfId="1" applyNumberFormat="1" applyFont="1" applyFill="1" applyBorder="1" applyAlignment="1">
      <alignment horizontal="center" vertical="top" wrapText="1"/>
    </xf>
    <xf numFmtId="2" fontId="7" fillId="3" borderId="7" xfId="1" applyNumberFormat="1" applyFont="1" applyFill="1" applyBorder="1" applyAlignment="1">
      <alignment horizontal="center" vertical="top" wrapText="1"/>
    </xf>
    <xf numFmtId="164" fontId="7" fillId="3" borderId="8" xfId="1" applyNumberFormat="1" applyFont="1" applyFill="1" applyBorder="1" applyAlignment="1">
      <alignment horizontal="center" vertical="top" wrapText="1"/>
    </xf>
    <xf numFmtId="1" fontId="7" fillId="3" borderId="10" xfId="1" applyNumberFormat="1" applyFont="1" applyFill="1" applyBorder="1" applyAlignment="1">
      <alignment horizontal="center" vertical="top" wrapText="1"/>
    </xf>
    <xf numFmtId="165" fontId="7" fillId="3" borderId="8" xfId="1" applyNumberFormat="1" applyFont="1" applyFill="1" applyBorder="1" applyAlignment="1">
      <alignment horizontal="center" vertical="top" wrapText="1"/>
    </xf>
    <xf numFmtId="166" fontId="7" fillId="3" borderId="10" xfId="1" applyNumberFormat="1" applyFont="1" applyFill="1" applyBorder="1" applyAlignment="1">
      <alignment horizontal="center" vertical="top" wrapText="1"/>
    </xf>
    <xf numFmtId="2" fontId="7" fillId="3" borderId="6" xfId="1" applyNumberFormat="1" applyFont="1" applyFill="1" applyBorder="1" applyAlignment="1">
      <alignment horizontal="center" vertical="center" wrapText="1"/>
    </xf>
    <xf numFmtId="1" fontId="9" fillId="3" borderId="7" xfId="1" applyNumberFormat="1" applyFont="1" applyFill="1" applyBorder="1" applyAlignment="1">
      <alignment horizontal="center" vertical="center" wrapText="1"/>
    </xf>
    <xf numFmtId="2" fontId="13" fillId="3" borderId="8" xfId="1" applyNumberFormat="1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left" vertical="top" wrapText="1"/>
    </xf>
    <xf numFmtId="0" fontId="7" fillId="0" borderId="24" xfId="1" applyFont="1" applyFill="1" applyBorder="1" applyAlignment="1">
      <alignment horizontal="center" vertical="top" wrapText="1"/>
    </xf>
    <xf numFmtId="0" fontId="7" fillId="0" borderId="25" xfId="1" applyFont="1" applyBorder="1" applyAlignment="1">
      <alignment horizontal="center" vertical="top" wrapText="1"/>
    </xf>
    <xf numFmtId="0" fontId="7" fillId="0" borderId="26" xfId="1" applyFont="1" applyBorder="1" applyAlignment="1">
      <alignment horizontal="center" vertical="top" wrapText="1"/>
    </xf>
    <xf numFmtId="0" fontId="7" fillId="0" borderId="27" xfId="1" applyFont="1" applyBorder="1" applyAlignment="1">
      <alignment horizontal="center" vertical="top" wrapText="1"/>
    </xf>
    <xf numFmtId="0" fontId="7" fillId="0" borderId="28" xfId="1" applyFont="1" applyBorder="1" applyAlignment="1">
      <alignment horizontal="center" vertical="top" wrapText="1"/>
    </xf>
    <xf numFmtId="1" fontId="7" fillId="0" borderId="29" xfId="1" applyNumberFormat="1" applyFont="1" applyBorder="1" applyAlignment="1">
      <alignment horizontal="center" vertical="top" wrapText="1"/>
    </xf>
    <xf numFmtId="2" fontId="7" fillId="0" borderId="26" xfId="1" applyNumberFormat="1" applyFont="1" applyBorder="1" applyAlignment="1">
      <alignment horizontal="center" vertical="top" wrapText="1"/>
    </xf>
    <xf numFmtId="164" fontId="7" fillId="0" borderId="27" xfId="1" applyNumberFormat="1" applyFont="1" applyBorder="1" applyAlignment="1">
      <alignment horizontal="center" vertical="top" wrapText="1"/>
    </xf>
    <xf numFmtId="1" fontId="7" fillId="0" borderId="25" xfId="1" applyNumberFormat="1" applyFont="1" applyBorder="1" applyAlignment="1">
      <alignment horizontal="center" vertical="top" wrapText="1"/>
    </xf>
    <xf numFmtId="165" fontId="7" fillId="0" borderId="27" xfId="1" applyNumberFormat="1" applyFont="1" applyBorder="1" applyAlignment="1">
      <alignment horizontal="center" vertical="top" wrapText="1"/>
    </xf>
    <xf numFmtId="166" fontId="7" fillId="0" borderId="25" xfId="1" applyNumberFormat="1" applyFont="1" applyBorder="1" applyAlignment="1">
      <alignment horizontal="center" vertical="top" wrapText="1"/>
    </xf>
    <xf numFmtId="2" fontId="7" fillId="0" borderId="29" xfId="1" applyNumberFormat="1" applyFont="1" applyBorder="1" applyAlignment="1">
      <alignment horizontal="center" vertical="center" wrapText="1"/>
    </xf>
    <xf numFmtId="2" fontId="13" fillId="0" borderId="27" xfId="1" applyNumberFormat="1" applyFont="1" applyBorder="1" applyAlignment="1">
      <alignment horizontal="center" vertical="center" wrapText="1"/>
    </xf>
    <xf numFmtId="2" fontId="7" fillId="0" borderId="17" xfId="1" applyNumberFormat="1" applyFont="1" applyBorder="1" applyAlignment="1">
      <alignment horizontal="center" vertical="top" wrapText="1"/>
    </xf>
    <xf numFmtId="164" fontId="7" fillId="0" borderId="30" xfId="1" applyNumberFormat="1" applyFont="1" applyBorder="1" applyAlignment="1">
      <alignment horizontal="center" vertical="top" wrapText="1"/>
    </xf>
    <xf numFmtId="1" fontId="7" fillId="0" borderId="31" xfId="1" applyNumberFormat="1" applyFont="1" applyBorder="1" applyAlignment="1">
      <alignment horizontal="center" vertical="top" wrapText="1"/>
    </xf>
    <xf numFmtId="165" fontId="7" fillId="0" borderId="30" xfId="1" applyNumberFormat="1" applyFont="1" applyBorder="1" applyAlignment="1">
      <alignment horizontal="center" vertical="top" wrapText="1"/>
    </xf>
    <xf numFmtId="166" fontId="7" fillId="0" borderId="32" xfId="1" applyNumberFormat="1" applyFont="1" applyBorder="1" applyAlignment="1">
      <alignment horizontal="center" vertical="top" wrapText="1"/>
    </xf>
    <xf numFmtId="0" fontId="7" fillId="3" borderId="5" xfId="1" applyFont="1" applyFill="1" applyBorder="1" applyAlignment="1">
      <alignment vertical="top" wrapText="1"/>
    </xf>
    <xf numFmtId="0" fontId="7" fillId="3" borderId="6" xfId="1" applyFont="1" applyFill="1" applyBorder="1" applyAlignment="1">
      <alignment horizontal="center" vertical="top" wrapText="1"/>
    </xf>
    <xf numFmtId="0" fontId="7" fillId="3" borderId="33" xfId="1" applyFont="1" applyFill="1" applyBorder="1" applyAlignment="1">
      <alignment horizontal="center" vertical="top" wrapText="1"/>
    </xf>
    <xf numFmtId="165" fontId="7" fillId="3" borderId="4" xfId="1" applyNumberFormat="1" applyFont="1" applyFill="1" applyBorder="1" applyAlignment="1">
      <alignment horizontal="center" vertical="center" wrapText="1"/>
    </xf>
    <xf numFmtId="1" fontId="7" fillId="3" borderId="33" xfId="1" applyNumberFormat="1" applyFont="1" applyFill="1" applyBorder="1" applyAlignment="1">
      <alignment horizontal="center" vertical="top" wrapText="1"/>
    </xf>
    <xf numFmtId="2" fontId="7" fillId="3" borderId="34" xfId="1" applyNumberFormat="1" applyFont="1" applyFill="1" applyBorder="1" applyAlignment="1">
      <alignment horizontal="center" vertical="top" wrapText="1"/>
    </xf>
    <xf numFmtId="164" fontId="7" fillId="3" borderId="35" xfId="1" applyNumberFormat="1" applyFont="1" applyFill="1" applyBorder="1" applyAlignment="1">
      <alignment horizontal="center" vertical="top" wrapText="1"/>
    </xf>
    <xf numFmtId="1" fontId="7" fillId="3" borderId="36" xfId="1" applyNumberFormat="1" applyFont="1" applyFill="1" applyBorder="1" applyAlignment="1">
      <alignment horizontal="center" vertical="top" wrapText="1"/>
    </xf>
    <xf numFmtId="165" fontId="7" fillId="3" borderId="35" xfId="1" applyNumberFormat="1" applyFont="1" applyFill="1" applyBorder="1" applyAlignment="1">
      <alignment horizontal="center" vertical="top" wrapText="1"/>
    </xf>
    <xf numFmtId="166" fontId="7" fillId="3" borderId="37" xfId="1" applyNumberFormat="1" applyFont="1" applyFill="1" applyBorder="1" applyAlignment="1">
      <alignment horizontal="center" vertical="top" wrapText="1"/>
    </xf>
    <xf numFmtId="2" fontId="7" fillId="3" borderId="22" xfId="1" applyNumberFormat="1" applyFont="1" applyFill="1" applyBorder="1" applyAlignment="1">
      <alignment horizontal="center" vertical="center" wrapText="1"/>
    </xf>
    <xf numFmtId="1" fontId="9" fillId="3" borderId="4" xfId="1" applyNumberFormat="1" applyFont="1" applyFill="1" applyBorder="1" applyAlignment="1">
      <alignment horizontal="center" vertical="center" wrapText="1"/>
    </xf>
    <xf numFmtId="2" fontId="13" fillId="3" borderId="38" xfId="1" applyNumberFormat="1" applyFont="1" applyFill="1" applyBorder="1" applyAlignment="1">
      <alignment horizontal="center" vertical="center" wrapText="1"/>
    </xf>
    <xf numFmtId="0" fontId="7" fillId="0" borderId="23" xfId="1" applyFont="1" applyBorder="1" applyAlignment="1">
      <alignment horizontal="left" vertical="top" wrapText="1"/>
    </xf>
    <xf numFmtId="0" fontId="7" fillId="0" borderId="28" xfId="1" applyFont="1" applyFill="1" applyBorder="1" applyAlignment="1">
      <alignment horizontal="center" vertical="top" wrapText="1"/>
    </xf>
    <xf numFmtId="0" fontId="7" fillId="0" borderId="29" xfId="1" applyFont="1" applyBorder="1" applyAlignment="1">
      <alignment horizontal="center" vertical="top" wrapText="1"/>
    </xf>
    <xf numFmtId="0" fontId="7" fillId="0" borderId="39" xfId="1" applyFont="1" applyBorder="1" applyAlignment="1">
      <alignment horizontal="center" vertical="top" wrapText="1"/>
    </xf>
    <xf numFmtId="165" fontId="7" fillId="0" borderId="24" xfId="1" applyNumberFormat="1" applyFont="1" applyFill="1" applyBorder="1" applyAlignment="1">
      <alignment horizontal="center" vertical="center" wrapText="1"/>
    </xf>
    <xf numFmtId="1" fontId="7" fillId="0" borderId="39" xfId="1" applyNumberFormat="1" applyFont="1" applyBorder="1" applyAlignment="1">
      <alignment horizontal="center" vertical="top" wrapText="1"/>
    </xf>
    <xf numFmtId="1" fontId="7" fillId="0" borderId="24" xfId="1" applyNumberFormat="1" applyFont="1" applyBorder="1" applyAlignment="1">
      <alignment horizontal="center" vertical="top" wrapText="1"/>
    </xf>
    <xf numFmtId="2" fontId="7" fillId="0" borderId="28" xfId="1" applyNumberFormat="1" applyFont="1" applyBorder="1" applyAlignment="1">
      <alignment horizontal="center" vertical="center" wrapText="1"/>
    </xf>
    <xf numFmtId="2" fontId="13" fillId="0" borderId="40" xfId="1" applyNumberFormat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left" vertical="top" wrapText="1"/>
    </xf>
    <xf numFmtId="0" fontId="7" fillId="0" borderId="41" xfId="1" applyFont="1" applyFill="1" applyBorder="1" applyAlignment="1">
      <alignment horizontal="center" vertical="top" wrapText="1"/>
    </xf>
    <xf numFmtId="0" fontId="7" fillId="0" borderId="16" xfId="1" applyFont="1" applyBorder="1" applyAlignment="1">
      <alignment horizontal="center" vertical="top" wrapText="1"/>
    </xf>
    <xf numFmtId="0" fontId="7" fillId="0" borderId="17" xfId="1" applyFont="1" applyBorder="1" applyAlignment="1">
      <alignment horizontal="center" vertical="top" wrapText="1"/>
    </xf>
    <xf numFmtId="0" fontId="7" fillId="0" borderId="30" xfId="1" applyFont="1" applyBorder="1" applyAlignment="1">
      <alignment horizontal="center" vertical="top" wrapText="1"/>
    </xf>
    <xf numFmtId="0" fontId="7" fillId="0" borderId="42" xfId="1" applyFont="1" applyBorder="1" applyAlignment="1">
      <alignment horizontal="center" vertical="top"/>
    </xf>
    <xf numFmtId="165" fontId="7" fillId="0" borderId="11" xfId="1" applyNumberFormat="1" applyFont="1" applyFill="1" applyBorder="1" applyAlignment="1">
      <alignment horizontal="center" vertical="top" wrapText="1"/>
    </xf>
    <xf numFmtId="1" fontId="7" fillId="0" borderId="42" xfId="1" applyNumberFormat="1" applyFont="1" applyBorder="1" applyAlignment="1">
      <alignment horizontal="center" vertical="top" wrapText="1"/>
    </xf>
    <xf numFmtId="1" fontId="7" fillId="0" borderId="11" xfId="1" applyNumberFormat="1" applyFont="1" applyBorder="1" applyAlignment="1">
      <alignment horizontal="center" vertical="top" wrapText="1"/>
    </xf>
    <xf numFmtId="2" fontId="7" fillId="0" borderId="41" xfId="1" applyNumberFormat="1" applyFont="1" applyBorder="1" applyAlignment="1">
      <alignment horizontal="center" vertical="top" wrapText="1"/>
    </xf>
    <xf numFmtId="2" fontId="13" fillId="0" borderId="32" xfId="1" applyNumberFormat="1" applyFont="1" applyBorder="1" applyAlignment="1">
      <alignment horizontal="center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Border="1" applyAlignment="1">
      <alignment horizontal="center" vertical="top" wrapText="1"/>
    </xf>
    <xf numFmtId="2" fontId="7" fillId="0" borderId="0" xfId="1" applyNumberFormat="1" applyFont="1" applyFill="1" applyBorder="1" applyAlignment="1">
      <alignment horizontal="center" vertical="top" wrapText="1"/>
    </xf>
    <xf numFmtId="1" fontId="7" fillId="0" borderId="0" xfId="1" applyNumberFormat="1" applyFont="1" applyBorder="1" applyAlignment="1">
      <alignment horizontal="center" vertical="top" wrapText="1"/>
    </xf>
    <xf numFmtId="2" fontId="7" fillId="0" borderId="0" xfId="1" applyNumberFormat="1" applyFont="1" applyBorder="1" applyAlignment="1">
      <alignment horizontal="center" vertical="top" wrapText="1"/>
    </xf>
    <xf numFmtId="164" fontId="7" fillId="0" borderId="0" xfId="1" applyNumberFormat="1" applyFont="1" applyBorder="1" applyAlignment="1">
      <alignment horizontal="center" vertical="top" wrapText="1"/>
    </xf>
    <xf numFmtId="165" fontId="7" fillId="0" borderId="0" xfId="1" applyNumberFormat="1" applyFont="1" applyBorder="1" applyAlignment="1">
      <alignment horizontal="center" vertical="top" wrapText="1"/>
    </xf>
    <xf numFmtId="2" fontId="15" fillId="0" borderId="0" xfId="1" applyNumberFormat="1" applyFont="1" applyBorder="1" applyAlignment="1">
      <alignment horizontal="center" vertical="top" wrapText="1"/>
    </xf>
    <xf numFmtId="0" fontId="7" fillId="0" borderId="0" xfId="1" applyFont="1" applyAlignment="1">
      <alignment wrapText="1"/>
    </xf>
    <xf numFmtId="0" fontId="7" fillId="0" borderId="0" xfId="1" applyFont="1"/>
    <xf numFmtId="1" fontId="7" fillId="0" borderId="0" xfId="1" applyNumberFormat="1" applyFont="1"/>
    <xf numFmtId="164" fontId="7" fillId="0" borderId="0" xfId="1" applyNumberFormat="1" applyFont="1"/>
    <xf numFmtId="165" fontId="7" fillId="0" borderId="0" xfId="1" applyNumberFormat="1" applyFont="1"/>
    <xf numFmtId="0" fontId="7" fillId="0" borderId="0" xfId="1" applyFont="1" applyBorder="1" applyAlignment="1">
      <alignment horizontal="right" vertical="top" wrapText="1"/>
    </xf>
    <xf numFmtId="0" fontId="7" fillId="0" borderId="0" xfId="1" applyFont="1" applyAlignment="1">
      <alignment horizontal="left"/>
    </xf>
    <xf numFmtId="0" fontId="14" fillId="0" borderId="0" xfId="1" applyFont="1"/>
    <xf numFmtId="1" fontId="14" fillId="0" borderId="0" xfId="1" applyNumberFormat="1" applyFont="1"/>
    <xf numFmtId="0" fontId="17" fillId="0" borderId="0" xfId="2" applyFont="1" applyBorder="1" applyAlignment="1" applyProtection="1">
      <alignment horizontal="right" vertical="top" wrapText="1"/>
    </xf>
    <xf numFmtId="0" fontId="7" fillId="0" borderId="0" xfId="1" applyFont="1" applyAlignment="1">
      <alignment horizontal="left" indent="2"/>
    </xf>
  </cellXfs>
  <cellStyles count="3">
    <cellStyle name="Гиперссылка" xfId="2" builtinId="8"/>
    <cellStyle name="Обычный" xfId="0" builtinId="0"/>
    <cellStyle name="Обычный_06-05-01 ПРАЙС-ЛИСТ АКСИ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1533525</xdr:colOff>
      <xdr:row>0</xdr:row>
      <xdr:rowOff>47625</xdr:rowOff>
    </xdr:from>
    <xdr:to>
      <xdr:col>12</xdr:col>
      <xdr:colOff>304800</xdr:colOff>
      <xdr:row>0</xdr:row>
      <xdr:rowOff>828675</xdr:rowOff>
    </xdr:to>
    <xdr:pic>
      <xdr:nvPicPr>
        <xdr:cNvPr id="2" name="Picture 68" descr="uteplitgro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47625"/>
          <a:ext cx="73437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28575</xdr:colOff>
      <xdr:row>0</xdr:row>
      <xdr:rowOff>9525</xdr:rowOff>
    </xdr:from>
    <xdr:to>
      <xdr:col>1</xdr:col>
      <xdr:colOff>1485900</xdr:colOff>
      <xdr:row>0</xdr:row>
      <xdr:rowOff>857250</xdr:rowOff>
    </xdr:to>
    <xdr:pic>
      <xdr:nvPicPr>
        <xdr:cNvPr id="3" name="Picture 15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0" y="9525"/>
          <a:ext cx="145732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teplo.tn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23"/>
  <sheetViews>
    <sheetView tabSelected="1" workbookViewId="0">
      <selection activeCell="A18" sqref="A18"/>
    </sheetView>
  </sheetViews>
  <sheetFormatPr defaultRowHeight="15" x14ac:dyDescent="0.25"/>
  <cols>
    <col min="1" max="1" width="29.5703125" customWidth="1"/>
    <col min="2" max="2" width="36" customWidth="1"/>
    <col min="8" max="8" width="10.28515625" customWidth="1"/>
    <col min="14" max="14" width="14.28515625" customWidth="1"/>
    <col min="15" max="15" width="10.7109375" customWidth="1"/>
    <col min="17" max="17" width="11.28515625" customWidth="1"/>
  </cols>
  <sheetData>
    <row r="1" spans="1:17" ht="87" customHeight="1" thickBot="1" x14ac:dyDescent="0.3">
      <c r="I1" s="1"/>
      <c r="J1" s="1"/>
      <c r="K1" s="1"/>
      <c r="L1" s="1"/>
      <c r="M1" s="2"/>
      <c r="N1" s="3"/>
      <c r="O1" s="4" t="s">
        <v>0</v>
      </c>
      <c r="P1" s="4"/>
      <c r="Q1" s="4"/>
    </row>
    <row r="2" spans="1:17" ht="18.75" thickBot="1" x14ac:dyDescent="0.3">
      <c r="A2" t="s">
        <v>1</v>
      </c>
      <c r="B2" s="5" t="s">
        <v>2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7"/>
    </row>
    <row r="3" spans="1:17" ht="26.25" thickBot="1" x14ac:dyDescent="0.4">
      <c r="B3" s="8" t="s">
        <v>3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17" ht="90" x14ac:dyDescent="0.25">
      <c r="B4" s="9" t="s">
        <v>4</v>
      </c>
      <c r="C4" s="10" t="s">
        <v>5</v>
      </c>
      <c r="D4" s="11" t="s">
        <v>6</v>
      </c>
      <c r="E4" s="12" t="s">
        <v>7</v>
      </c>
      <c r="F4" s="13" t="s">
        <v>8</v>
      </c>
      <c r="G4" s="14" t="s">
        <v>9</v>
      </c>
      <c r="H4" s="15" t="s">
        <v>10</v>
      </c>
      <c r="I4" s="16" t="s">
        <v>11</v>
      </c>
      <c r="J4" s="17"/>
      <c r="K4" s="18"/>
      <c r="L4" s="19" t="s">
        <v>12</v>
      </c>
      <c r="M4" s="20"/>
      <c r="N4" s="21" t="s">
        <v>13</v>
      </c>
      <c r="O4" s="22" t="s">
        <v>14</v>
      </c>
      <c r="P4" s="17"/>
      <c r="Q4" s="23"/>
    </row>
    <row r="5" spans="1:17" ht="36.75" thickBot="1" x14ac:dyDescent="0.3">
      <c r="B5" s="24"/>
      <c r="C5" s="25"/>
      <c r="D5" s="26"/>
      <c r="E5" s="27"/>
      <c r="F5" s="28"/>
      <c r="G5" s="29"/>
      <c r="H5" s="30"/>
      <c r="I5" s="31" t="s">
        <v>15</v>
      </c>
      <c r="J5" s="32" t="s">
        <v>16</v>
      </c>
      <c r="K5" s="33" t="s">
        <v>17</v>
      </c>
      <c r="L5" s="34" t="s">
        <v>18</v>
      </c>
      <c r="M5" s="35" t="s">
        <v>17</v>
      </c>
      <c r="N5" s="36" t="s">
        <v>19</v>
      </c>
      <c r="O5" s="37" t="s">
        <v>20</v>
      </c>
      <c r="P5" s="38" t="s">
        <v>21</v>
      </c>
      <c r="Q5" s="39" t="s">
        <v>22</v>
      </c>
    </row>
    <row r="6" spans="1:17" ht="21" thickBot="1" x14ac:dyDescent="0.3">
      <c r="B6" s="40" t="s">
        <v>23</v>
      </c>
      <c r="C6" s="41">
        <v>28579</v>
      </c>
      <c r="D6" s="42">
        <v>1200</v>
      </c>
      <c r="E6" s="43">
        <v>600</v>
      </c>
      <c r="F6" s="44">
        <v>50</v>
      </c>
      <c r="G6" s="45" t="s">
        <v>24</v>
      </c>
      <c r="H6" s="46"/>
      <c r="I6" s="46">
        <v>6</v>
      </c>
      <c r="J6" s="47">
        <f>D6*E6*I6/1000000</f>
        <v>4.32</v>
      </c>
      <c r="K6" s="48">
        <f>F6*J6/1000</f>
        <v>0.216</v>
      </c>
      <c r="L6" s="49">
        <v>32</v>
      </c>
      <c r="M6" s="50">
        <f>K6*L6</f>
        <v>6.9119999999999999</v>
      </c>
      <c r="N6" s="51">
        <f>M6*11</f>
        <v>76.031999999999996</v>
      </c>
      <c r="O6" s="52">
        <f t="shared" ref="O6:O13" si="0">P6*K6</f>
        <v>822.96</v>
      </c>
      <c r="P6" s="53">
        <v>3810</v>
      </c>
      <c r="Q6" s="54">
        <f t="shared" ref="Q6:Q14" si="1">P6/(1000/F6)</f>
        <v>190.5</v>
      </c>
    </row>
    <row r="7" spans="1:17" ht="21" thickBot="1" x14ac:dyDescent="0.3">
      <c r="B7" s="55" t="s">
        <v>25</v>
      </c>
      <c r="C7" s="56">
        <v>28528</v>
      </c>
      <c r="D7" s="57">
        <v>1200</v>
      </c>
      <c r="E7" s="58">
        <v>600</v>
      </c>
      <c r="F7" s="59">
        <v>60</v>
      </c>
      <c r="G7" s="60" t="s">
        <v>26</v>
      </c>
      <c r="H7" s="61"/>
      <c r="I7" s="61">
        <v>4</v>
      </c>
      <c r="J7" s="62">
        <f>D7*E7*I7/1000000</f>
        <v>2.88</v>
      </c>
      <c r="K7" s="63">
        <f>F7*J7/1000</f>
        <v>0.17279999999999998</v>
      </c>
      <c r="L7" s="64">
        <v>40</v>
      </c>
      <c r="M7" s="65">
        <f>K7*L7</f>
        <v>6.911999999999999</v>
      </c>
      <c r="N7" s="66">
        <f>M7*11</f>
        <v>76.031999999999982</v>
      </c>
      <c r="O7" s="67">
        <f t="shared" si="0"/>
        <v>658.36799999999994</v>
      </c>
      <c r="P7" s="53">
        <f>P6</f>
        <v>3810</v>
      </c>
      <c r="Q7" s="68">
        <f t="shared" si="1"/>
        <v>228.6</v>
      </c>
    </row>
    <row r="8" spans="1:17" ht="21" thickBot="1" x14ac:dyDescent="0.3">
      <c r="B8" s="55"/>
      <c r="C8" s="56">
        <v>399722</v>
      </c>
      <c r="D8" s="57">
        <v>1200</v>
      </c>
      <c r="E8" s="58">
        <v>600</v>
      </c>
      <c r="F8" s="59">
        <v>70</v>
      </c>
      <c r="G8" s="60" t="s">
        <v>26</v>
      </c>
      <c r="H8" s="61"/>
      <c r="I8" s="61">
        <v>3</v>
      </c>
      <c r="J8" s="62">
        <f t="shared" ref="J8:J14" si="2">D8*E8*I8/1000000</f>
        <v>2.16</v>
      </c>
      <c r="K8" s="63">
        <f t="shared" ref="K8:K14" si="3">F8*J8/1000</f>
        <v>0.15120000000000003</v>
      </c>
      <c r="L8" s="64">
        <v>44</v>
      </c>
      <c r="M8" s="65">
        <f t="shared" ref="M8:M14" si="4">K8*L8</f>
        <v>6.6528000000000009</v>
      </c>
      <c r="N8" s="66">
        <f t="shared" ref="N8:N14" si="5">M8*11</f>
        <v>73.180800000000005</v>
      </c>
      <c r="O8" s="67">
        <f t="shared" si="0"/>
        <v>576.07200000000012</v>
      </c>
      <c r="P8" s="53">
        <f>P7</f>
        <v>3810</v>
      </c>
      <c r="Q8" s="68">
        <f t="shared" si="1"/>
        <v>266.7</v>
      </c>
    </row>
    <row r="9" spans="1:17" ht="21" thickBot="1" x14ac:dyDescent="0.3">
      <c r="B9" s="55"/>
      <c r="C9" s="56">
        <v>28369</v>
      </c>
      <c r="D9" s="57">
        <v>1200</v>
      </c>
      <c r="E9" s="58">
        <v>600</v>
      </c>
      <c r="F9" s="59">
        <v>80</v>
      </c>
      <c r="G9" s="60" t="s">
        <v>26</v>
      </c>
      <c r="H9" s="61"/>
      <c r="I9" s="61">
        <v>3</v>
      </c>
      <c r="J9" s="62">
        <f t="shared" si="2"/>
        <v>2.16</v>
      </c>
      <c r="K9" s="63">
        <f t="shared" si="3"/>
        <v>0.17280000000000001</v>
      </c>
      <c r="L9" s="64">
        <v>40</v>
      </c>
      <c r="M9" s="65">
        <f t="shared" si="4"/>
        <v>6.9120000000000008</v>
      </c>
      <c r="N9" s="66">
        <f t="shared" si="5"/>
        <v>76.032000000000011</v>
      </c>
      <c r="O9" s="67">
        <f t="shared" si="0"/>
        <v>658.36800000000005</v>
      </c>
      <c r="P9" s="53">
        <f>P8</f>
        <v>3810</v>
      </c>
      <c r="Q9" s="68">
        <f t="shared" si="1"/>
        <v>304.8</v>
      </c>
    </row>
    <row r="10" spans="1:17" ht="21" thickBot="1" x14ac:dyDescent="0.3">
      <c r="B10" s="55"/>
      <c r="C10" s="56">
        <v>399723</v>
      </c>
      <c r="D10" s="57">
        <v>1200</v>
      </c>
      <c r="E10" s="58">
        <v>600</v>
      </c>
      <c r="F10" s="59">
        <v>90</v>
      </c>
      <c r="G10" s="60" t="s">
        <v>26</v>
      </c>
      <c r="H10" s="61"/>
      <c r="I10" s="61">
        <v>2</v>
      </c>
      <c r="J10" s="62">
        <f t="shared" si="2"/>
        <v>1.44</v>
      </c>
      <c r="K10" s="63">
        <f t="shared" si="3"/>
        <v>0.12959999999999999</v>
      </c>
      <c r="L10" s="64">
        <v>52</v>
      </c>
      <c r="M10" s="65">
        <f t="shared" si="4"/>
        <v>6.7391999999999994</v>
      </c>
      <c r="N10" s="66">
        <f t="shared" si="5"/>
        <v>74.131199999999993</v>
      </c>
      <c r="O10" s="67">
        <f t="shared" si="0"/>
        <v>493.77599999999995</v>
      </c>
      <c r="P10" s="53">
        <f>P9</f>
        <v>3810</v>
      </c>
      <c r="Q10" s="68">
        <f t="shared" si="1"/>
        <v>342.90000000000003</v>
      </c>
    </row>
    <row r="11" spans="1:17" ht="39.75" customHeight="1" thickBot="1" x14ac:dyDescent="0.3">
      <c r="B11" s="55"/>
      <c r="C11" s="56">
        <v>399082</v>
      </c>
      <c r="D11" s="57">
        <v>1200</v>
      </c>
      <c r="E11" s="58">
        <v>600</v>
      </c>
      <c r="F11" s="59">
        <v>100</v>
      </c>
      <c r="G11" s="60" t="s">
        <v>24</v>
      </c>
      <c r="H11" s="61"/>
      <c r="I11" s="61">
        <v>2</v>
      </c>
      <c r="J11" s="69">
        <f t="shared" si="2"/>
        <v>1.44</v>
      </c>
      <c r="K11" s="70">
        <f t="shared" si="3"/>
        <v>0.14399999999999999</v>
      </c>
      <c r="L11" s="71">
        <v>48</v>
      </c>
      <c r="M11" s="72">
        <f t="shared" si="4"/>
        <v>6.911999999999999</v>
      </c>
      <c r="N11" s="73">
        <f t="shared" si="5"/>
        <v>76.031999999999982</v>
      </c>
      <c r="O11" s="67">
        <f t="shared" si="0"/>
        <v>548.64</v>
      </c>
      <c r="P11" s="53">
        <f>P10</f>
        <v>3810</v>
      </c>
      <c r="Q11" s="68">
        <f t="shared" si="1"/>
        <v>381</v>
      </c>
    </row>
    <row r="12" spans="1:17" ht="21" thickBot="1" x14ac:dyDescent="0.3">
      <c r="B12" s="74" t="s">
        <v>27</v>
      </c>
      <c r="C12" s="45">
        <v>399745</v>
      </c>
      <c r="D12" s="75">
        <v>1200</v>
      </c>
      <c r="E12" s="43">
        <v>600</v>
      </c>
      <c r="F12" s="44">
        <v>30</v>
      </c>
      <c r="G12" s="76" t="s">
        <v>28</v>
      </c>
      <c r="H12" s="77"/>
      <c r="I12" s="78">
        <v>5</v>
      </c>
      <c r="J12" s="79">
        <f t="shared" si="2"/>
        <v>3.6</v>
      </c>
      <c r="K12" s="80">
        <f t="shared" si="3"/>
        <v>0.108</v>
      </c>
      <c r="L12" s="81">
        <v>60</v>
      </c>
      <c r="M12" s="82">
        <f t="shared" si="4"/>
        <v>6.4799999999999995</v>
      </c>
      <c r="N12" s="83">
        <f t="shared" si="5"/>
        <v>71.28</v>
      </c>
      <c r="O12" s="84">
        <f t="shared" si="0"/>
        <v>659.55600000000004</v>
      </c>
      <c r="P12" s="85">
        <v>6107</v>
      </c>
      <c r="Q12" s="86">
        <f t="shared" si="1"/>
        <v>183.20999999999998</v>
      </c>
    </row>
    <row r="13" spans="1:17" ht="21" thickBot="1" x14ac:dyDescent="0.3">
      <c r="B13" s="87" t="s">
        <v>29</v>
      </c>
      <c r="C13" s="88">
        <v>399741</v>
      </c>
      <c r="D13" s="89">
        <v>1200</v>
      </c>
      <c r="E13" s="58">
        <v>600</v>
      </c>
      <c r="F13" s="59">
        <v>40</v>
      </c>
      <c r="G13" s="90" t="s">
        <v>28</v>
      </c>
      <c r="H13" s="91"/>
      <c r="I13" s="92">
        <v>4</v>
      </c>
      <c r="J13" s="62">
        <f t="shared" si="2"/>
        <v>2.88</v>
      </c>
      <c r="K13" s="63">
        <f t="shared" si="3"/>
        <v>0.11519999999999998</v>
      </c>
      <c r="L13" s="93">
        <v>56</v>
      </c>
      <c r="M13" s="65">
        <f t="shared" si="4"/>
        <v>6.4511999999999992</v>
      </c>
      <c r="N13" s="66">
        <f t="shared" si="5"/>
        <v>70.963199999999986</v>
      </c>
      <c r="O13" s="94">
        <f t="shared" si="0"/>
        <v>703.52639999999985</v>
      </c>
      <c r="P13" s="85">
        <f>P12</f>
        <v>6107</v>
      </c>
      <c r="Q13" s="95">
        <f>P13/(1000/F13)</f>
        <v>244.28</v>
      </c>
    </row>
    <row r="14" spans="1:17" ht="21" thickBot="1" x14ac:dyDescent="0.3">
      <c r="B14" s="96"/>
      <c r="C14" s="97">
        <v>399141</v>
      </c>
      <c r="D14" s="98">
        <v>1200</v>
      </c>
      <c r="E14" s="99">
        <v>600</v>
      </c>
      <c r="F14" s="100">
        <v>50</v>
      </c>
      <c r="G14" s="101" t="s">
        <v>26</v>
      </c>
      <c r="H14" s="102"/>
      <c r="I14" s="103">
        <v>3</v>
      </c>
      <c r="J14" s="69">
        <f t="shared" si="2"/>
        <v>2.16</v>
      </c>
      <c r="K14" s="70">
        <f t="shared" si="3"/>
        <v>0.108</v>
      </c>
      <c r="L14" s="104">
        <v>64</v>
      </c>
      <c r="M14" s="72">
        <f t="shared" si="4"/>
        <v>6.9119999999999999</v>
      </c>
      <c r="N14" s="73">
        <f t="shared" si="5"/>
        <v>76.031999999999996</v>
      </c>
      <c r="O14" s="105">
        <f>P14*K14</f>
        <v>659.55600000000004</v>
      </c>
      <c r="P14" s="85">
        <f>P12</f>
        <v>6107</v>
      </c>
      <c r="Q14" s="106">
        <f t="shared" si="1"/>
        <v>305.35000000000002</v>
      </c>
    </row>
    <row r="15" spans="1:17" ht="20.25" x14ac:dyDescent="0.25">
      <c r="B15" s="107"/>
      <c r="C15" s="107"/>
      <c r="D15" s="108"/>
      <c r="E15" s="108"/>
      <c r="F15" s="108"/>
      <c r="G15" s="108"/>
      <c r="H15" s="109"/>
      <c r="I15" s="110"/>
      <c r="J15" s="111"/>
      <c r="K15" s="112"/>
      <c r="L15" s="110"/>
      <c r="M15" s="113"/>
      <c r="N15" s="109"/>
      <c r="O15" s="111"/>
      <c r="P15" s="110"/>
      <c r="Q15" s="114"/>
    </row>
    <row r="16" spans="1:17" ht="18" x14ac:dyDescent="0.25">
      <c r="B16" s="115" t="s">
        <v>30</v>
      </c>
      <c r="C16" s="115"/>
      <c r="D16" s="116"/>
      <c r="E16" s="116"/>
      <c r="F16" s="116"/>
      <c r="G16" s="116"/>
      <c r="H16" s="116"/>
      <c r="I16" s="117"/>
      <c r="J16" s="116"/>
      <c r="K16" s="118"/>
      <c r="L16" s="117"/>
      <c r="M16" s="119"/>
      <c r="N16" s="120"/>
      <c r="O16" s="120"/>
      <c r="P16" s="120"/>
      <c r="Q16" s="120"/>
    </row>
    <row r="17" spans="2:17" ht="18" x14ac:dyDescent="0.25">
      <c r="B17" s="121" t="s">
        <v>31</v>
      </c>
      <c r="C17" s="121"/>
      <c r="D17" s="122"/>
      <c r="E17" s="122"/>
      <c r="F17" s="122"/>
      <c r="G17" s="122"/>
      <c r="H17" s="122"/>
      <c r="I17" s="123"/>
      <c r="J17" s="120"/>
      <c r="K17" s="120"/>
      <c r="L17" s="120"/>
      <c r="M17" s="120"/>
      <c r="N17" s="120"/>
      <c r="O17" s="120"/>
      <c r="P17" s="120"/>
      <c r="Q17" s="120"/>
    </row>
    <row r="18" spans="2:17" ht="18" x14ac:dyDescent="0.25">
      <c r="B18" s="121" t="s">
        <v>32</v>
      </c>
      <c r="C18" s="121"/>
      <c r="D18" s="116"/>
      <c r="E18" s="116"/>
      <c r="F18" s="116"/>
      <c r="G18" s="116"/>
      <c r="H18" s="116"/>
      <c r="I18" s="117"/>
      <c r="J18" s="116"/>
      <c r="K18" s="118"/>
      <c r="L18" s="117"/>
      <c r="M18" s="119"/>
      <c r="N18" s="120"/>
      <c r="O18" s="120"/>
      <c r="P18" s="120"/>
      <c r="Q18" s="120"/>
    </row>
    <row r="19" spans="2:17" ht="18" x14ac:dyDescent="0.25">
      <c r="B19" s="121" t="s">
        <v>33</v>
      </c>
      <c r="C19" s="121"/>
      <c r="D19" s="116"/>
      <c r="E19" s="116"/>
      <c r="F19" s="116"/>
      <c r="G19" s="116"/>
      <c r="H19" s="116"/>
      <c r="I19" s="117"/>
      <c r="J19" s="116"/>
      <c r="K19" s="118"/>
      <c r="L19" s="117"/>
      <c r="M19" s="119"/>
      <c r="N19" s="124"/>
      <c r="O19" s="124"/>
      <c r="P19" s="124"/>
      <c r="Q19" s="124"/>
    </row>
    <row r="20" spans="2:17" ht="18" x14ac:dyDescent="0.25">
      <c r="B20" s="121" t="s">
        <v>34</v>
      </c>
      <c r="C20" s="121"/>
      <c r="D20" s="116"/>
      <c r="E20" s="116"/>
      <c r="F20" s="116"/>
      <c r="G20" s="116"/>
      <c r="H20" s="116"/>
      <c r="I20" s="117"/>
      <c r="J20" s="116"/>
      <c r="K20" s="118"/>
      <c r="L20" s="117"/>
      <c r="M20" s="119"/>
      <c r="N20" s="124"/>
      <c r="O20" s="124"/>
      <c r="P20" s="124"/>
      <c r="Q20" s="124"/>
    </row>
    <row r="21" spans="2:17" ht="18" x14ac:dyDescent="0.25">
      <c r="B21" s="125" t="s">
        <v>35</v>
      </c>
      <c r="C21" s="125"/>
      <c r="D21" s="116"/>
      <c r="E21" s="116"/>
      <c r="F21" s="116"/>
      <c r="G21" s="116"/>
      <c r="H21" s="119"/>
      <c r="I21" s="117"/>
      <c r="J21" s="116"/>
      <c r="K21" s="118"/>
      <c r="L21" s="117"/>
      <c r="M21" s="119"/>
      <c r="N21" s="119"/>
      <c r="O21" s="116"/>
      <c r="P21" s="116"/>
      <c r="Q21" s="116"/>
    </row>
    <row r="22" spans="2:17" ht="18" x14ac:dyDescent="0.25">
      <c r="B22" s="125" t="s">
        <v>36</v>
      </c>
      <c r="C22" s="125"/>
      <c r="D22" s="116"/>
      <c r="E22" s="116"/>
      <c r="F22" s="116"/>
      <c r="G22" s="116"/>
      <c r="H22" s="119"/>
      <c r="I22" s="117"/>
      <c r="J22" s="116"/>
      <c r="K22" s="118"/>
      <c r="L22" s="117"/>
      <c r="M22" s="119"/>
      <c r="N22" s="119"/>
      <c r="O22" s="116"/>
      <c r="P22" s="116"/>
      <c r="Q22" s="116"/>
    </row>
    <row r="23" spans="2:17" ht="18" x14ac:dyDescent="0.25">
      <c r="B23" s="125" t="s">
        <v>37</v>
      </c>
      <c r="C23" s="125"/>
      <c r="D23" s="116"/>
      <c r="E23" s="116"/>
      <c r="F23" s="116"/>
      <c r="G23" s="116"/>
      <c r="H23" s="119"/>
      <c r="I23" s="117"/>
      <c r="J23" s="116"/>
      <c r="K23" s="118"/>
      <c r="L23" s="117"/>
      <c r="M23" s="119"/>
      <c r="N23" s="119"/>
      <c r="O23" s="116"/>
      <c r="P23" s="116"/>
      <c r="Q23" s="116"/>
    </row>
  </sheetData>
  <mergeCells count="20">
    <mergeCell ref="J17:Q17"/>
    <mergeCell ref="N18:Q18"/>
    <mergeCell ref="N19:Q19"/>
    <mergeCell ref="N20:Q20"/>
    <mergeCell ref="I4:K4"/>
    <mergeCell ref="L4:M4"/>
    <mergeCell ref="O4:Q4"/>
    <mergeCell ref="B7:B11"/>
    <mergeCell ref="B13:B14"/>
    <mergeCell ref="N16:Q16"/>
    <mergeCell ref="O1:Q1"/>
    <mergeCell ref="B2:Q2"/>
    <mergeCell ref="B3:Q3"/>
    <mergeCell ref="B4:B5"/>
    <mergeCell ref="C4:C5"/>
    <mergeCell ref="D4:D5"/>
    <mergeCell ref="E4:E5"/>
    <mergeCell ref="F4:F5"/>
    <mergeCell ref="G4:G5"/>
    <mergeCell ref="H4:H5"/>
  </mergeCells>
  <hyperlinks>
    <hyperlink ref="H19" r:id="rId1" display="www.teplo.tn.ru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Технониколь Кровля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2018-07-05T06:54:28Z</dcterms:modified>
</cp:coreProperties>
</file>